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80" windowWidth="19410" windowHeight="6390" tabRatio="999" activeTab="10"/>
  </bookViews>
  <sheets>
    <sheet name="ปก" sheetId="187" r:id="rId1"/>
    <sheet name="คำนำ " sheetId="124" r:id="rId2"/>
    <sheet name="สารบัญ" sheetId="72" r:id="rId3"/>
    <sheet name="S-W1" sheetId="76" r:id="rId4"/>
    <sheet name="O-T2" sheetId="75" r:id="rId5"/>
    <sheet name="วิสัยทัศน์3" sheetId="35" r:id="rId6"/>
    <sheet name="เป้าประสงค์4" sheetId="38" r:id="rId7"/>
    <sheet name="เป้าประสงค์5" sheetId="29" r:id="rId8"/>
    <sheet name="แผนที่กลยุทธ์6" sheetId="27" r:id="rId9"/>
    <sheet name="แผนยุทธศาสตร์ " sheetId="202" r:id="rId10"/>
    <sheet name="ใบปะหน้า" sheetId="167" r:id="rId11"/>
    <sheet name="1.ปากคลองตลาด " sheetId="203" r:id="rId12"/>
    <sheet name="2.ปากคลองตลาด " sheetId="174" r:id="rId13"/>
    <sheet name="3.ตลิ่งชั่น" sheetId="171" r:id="rId14"/>
    <sheet name="4.ตลิ่งชัน" sheetId="134" r:id="rId15"/>
    <sheet name="5.หนองม่วง" sheetId="173" r:id="rId16"/>
    <sheet name="6.การประชุม" sheetId="94" r:id="rId17"/>
    <sheet name="7.แผนกประชาสัมพันธ์ " sheetId="178" r:id="rId18"/>
    <sheet name="8.แผนกประชาสัมพันธ์" sheetId="201" r:id="rId19"/>
    <sheet name="9.สารสนเทศ. " sheetId="103" r:id="rId20"/>
    <sheet name="10.สารสนเทศ" sheetId="102" r:id="rId21"/>
    <sheet name="11.สารสนเทศ" sheetId="104" r:id="rId22"/>
    <sheet name="12.สารสนเทศ" sheetId="168" r:id="rId23"/>
    <sheet name="13.สารสนเทศ" sheetId="154" r:id="rId24"/>
    <sheet name="14.สารสนเทศ" sheetId="195" r:id="rId25"/>
    <sheet name="15.แผนกตลาดและจัดส่งสินค้า " sheetId="176" r:id="rId26"/>
    <sheet name="16.จัดส่งสินค้า." sheetId="67" r:id="rId27"/>
    <sheet name="17.จัดส่งสินค้า" sheetId="93" r:id="rId28"/>
    <sheet name="18.กิจการพิเศษ" sheetId="181" r:id="rId29"/>
    <sheet name="19.กิจการพิเศษ." sheetId="182" r:id="rId30"/>
    <sheet name="20.วางแผนและงบประมาณ" sheetId="179" r:id="rId31"/>
    <sheet name="21. แผนงานจ้างที่ปรึกษา " sheetId="189" r:id="rId32"/>
    <sheet name="22.ติดตามประเมิน" sheetId="7" r:id="rId33"/>
    <sheet name="23.ความเสี่ยง" sheetId="96" r:id="rId34"/>
    <sheet name="24.ความเสี่ยง" sheetId="145" r:id="rId35"/>
    <sheet name="25.ความเสี่ยง(ควบคุม)" sheetId="4" r:id="rId36"/>
    <sheet name="26.บุคคล " sheetId="157" r:id="rId37"/>
    <sheet name="27.บุคคล  " sheetId="158" r:id="rId38"/>
    <sheet name="28.บุคคล" sheetId="159" r:id="rId39"/>
    <sheet name="29.บุคคล." sheetId="77" r:id="rId40"/>
    <sheet name="30.บุคคล." sheetId="137" r:id="rId41"/>
    <sheet name="31.บุคคล" sheetId="138" r:id="rId42"/>
    <sheet name="32.บุคคล " sheetId="196" r:id="rId43"/>
    <sheet name="33.บุคคล" sheetId="140" r:id="rId44"/>
    <sheet name="34.บุคคล" sheetId="141" r:id="rId45"/>
    <sheet name="35.บุคคล " sheetId="142" r:id="rId46"/>
    <sheet name="36.บุคคล" sheetId="143" r:id="rId47"/>
    <sheet name="37.บุคคล " sheetId="188" r:id="rId48"/>
    <sheet name="38.จัดหาพัสดุ " sheetId="108" r:id="rId49"/>
    <sheet name="39.กฎหมาย" sheetId="78" r:id="rId50"/>
    <sheet name="40.กฎหมาย" sheetId="106" r:id="rId51"/>
    <sheet name="41.บัญชี " sheetId="105" r:id="rId52"/>
    <sheet name="42.การเงิน" sheetId="97" r:id="rId53"/>
  </sheets>
  <definedNames>
    <definedName name="_xlnm.Print_Area" localSheetId="12">'2.ปากคลองตลาด '!$A$1:$S$30</definedName>
    <definedName name="_xlnm.Print_Area" localSheetId="30">'20.วางแผนและงบประมาณ'!$A$1:$R$35</definedName>
  </definedNames>
  <calcPr calcId="145621"/>
</workbook>
</file>

<file path=xl/calcChain.xml><?xml version="1.0" encoding="utf-8"?>
<calcChain xmlns="http://schemas.openxmlformats.org/spreadsheetml/2006/main">
  <c r="S21" i="7" l="1"/>
  <c r="Q35" i="203" l="1"/>
  <c r="P35" i="203"/>
  <c r="O35" i="203"/>
  <c r="N35" i="203"/>
  <c r="M35" i="203"/>
  <c r="L35" i="203"/>
  <c r="K35" i="203"/>
  <c r="J35" i="203"/>
  <c r="I35" i="203"/>
  <c r="H35" i="203"/>
  <c r="G35" i="203"/>
  <c r="F35" i="203"/>
  <c r="S34" i="203"/>
  <c r="Q31" i="203"/>
  <c r="P31" i="203"/>
  <c r="O31" i="203"/>
  <c r="N31" i="203"/>
  <c r="M31" i="203"/>
  <c r="L31" i="203"/>
  <c r="K31" i="203"/>
  <c r="J31" i="203"/>
  <c r="I31" i="203"/>
  <c r="H31" i="203"/>
  <c r="G31" i="203"/>
  <c r="F31" i="203"/>
  <c r="S30" i="203"/>
  <c r="Q28" i="203"/>
  <c r="P28" i="203"/>
  <c r="O28" i="203"/>
  <c r="N28" i="203"/>
  <c r="M28" i="203"/>
  <c r="L28" i="203"/>
  <c r="K28" i="203"/>
  <c r="J28" i="203"/>
  <c r="I28" i="203"/>
  <c r="H28" i="203"/>
  <c r="G28" i="203"/>
  <c r="F28" i="203"/>
  <c r="Q29" i="203" s="1"/>
  <c r="E27" i="203"/>
  <c r="F29" i="203" l="1"/>
  <c r="H29" i="203"/>
  <c r="J29" i="203"/>
  <c r="L29" i="203"/>
  <c r="N29" i="203"/>
  <c r="P29" i="203"/>
  <c r="G29" i="203"/>
  <c r="I29" i="203"/>
  <c r="K29" i="203"/>
  <c r="M29" i="203"/>
  <c r="O29" i="203"/>
  <c r="P27" i="174" l="1"/>
  <c r="N27" i="174"/>
  <c r="M27" i="174"/>
  <c r="O27" i="174"/>
  <c r="P29" i="4" l="1"/>
  <c r="S27" i="157"/>
  <c r="D25" i="157"/>
  <c r="S23" i="157"/>
  <c r="F26" i="157"/>
  <c r="G26" i="157"/>
  <c r="H26" i="157"/>
  <c r="I26" i="157"/>
  <c r="J26" i="157"/>
  <c r="K26" i="157"/>
  <c r="L26" i="157"/>
  <c r="M26" i="157"/>
  <c r="N26" i="157"/>
  <c r="O26" i="157"/>
  <c r="P26" i="157"/>
  <c r="E27" i="157"/>
  <c r="F27" i="157"/>
  <c r="G27" i="157"/>
  <c r="H27" i="157"/>
  <c r="I27" i="157"/>
  <c r="J27" i="157"/>
  <c r="K27" i="157"/>
  <c r="L27" i="157"/>
  <c r="M27" i="157"/>
  <c r="N27" i="157"/>
  <c r="O27" i="157"/>
  <c r="P27" i="157"/>
  <c r="P33" i="188" l="1"/>
  <c r="O33" i="188"/>
  <c r="N33" i="188"/>
  <c r="M33" i="188"/>
  <c r="L33" i="188"/>
  <c r="K33" i="188"/>
  <c r="J33" i="188"/>
  <c r="I33" i="188"/>
  <c r="H33" i="188"/>
  <c r="G33" i="188"/>
  <c r="F33" i="188"/>
  <c r="E33" i="188"/>
  <c r="P30" i="188"/>
  <c r="O30" i="188"/>
  <c r="N30" i="188"/>
  <c r="M30" i="188"/>
  <c r="L30" i="188"/>
  <c r="K30" i="188"/>
  <c r="J30" i="188"/>
  <c r="I30" i="188"/>
  <c r="H30" i="188"/>
  <c r="G30" i="188"/>
  <c r="F30" i="188"/>
  <c r="E30" i="188"/>
  <c r="P31" i="188" s="1"/>
  <c r="D29" i="188"/>
  <c r="P28" i="143"/>
  <c r="O28" i="143"/>
  <c r="N28" i="143"/>
  <c r="M28" i="143"/>
  <c r="L28" i="143"/>
  <c r="K28" i="143"/>
  <c r="J28" i="143"/>
  <c r="I28" i="143"/>
  <c r="H28" i="143"/>
  <c r="G28" i="143"/>
  <c r="F28" i="143"/>
  <c r="E28" i="143"/>
  <c r="S27" i="143"/>
  <c r="P25" i="143"/>
  <c r="O25" i="143"/>
  <c r="N25" i="143"/>
  <c r="M25" i="143"/>
  <c r="L25" i="143"/>
  <c r="K25" i="143"/>
  <c r="J25" i="143"/>
  <c r="I25" i="143"/>
  <c r="H25" i="143"/>
  <c r="G25" i="143"/>
  <c r="F25" i="143"/>
  <c r="E25" i="143"/>
  <c r="O26" i="143" s="1"/>
  <c r="D24" i="143"/>
  <c r="S22" i="143"/>
  <c r="P30" i="142"/>
  <c r="O30" i="142"/>
  <c r="N30" i="142"/>
  <c r="M30" i="142"/>
  <c r="L30" i="142"/>
  <c r="K30" i="142"/>
  <c r="J30" i="142"/>
  <c r="I30" i="142"/>
  <c r="H30" i="142"/>
  <c r="G30" i="142"/>
  <c r="F30" i="142"/>
  <c r="E30" i="142"/>
  <c r="S29" i="142"/>
  <c r="P27" i="142"/>
  <c r="O27" i="142"/>
  <c r="N27" i="142"/>
  <c r="M27" i="142"/>
  <c r="L27" i="142"/>
  <c r="K27" i="142"/>
  <c r="J27" i="142"/>
  <c r="I27" i="142"/>
  <c r="H27" i="142"/>
  <c r="G27" i="142"/>
  <c r="F27" i="142"/>
  <c r="E27" i="142"/>
  <c r="P28" i="142" s="1"/>
  <c r="D26" i="142"/>
  <c r="S24" i="142"/>
  <c r="P33" i="141"/>
  <c r="O33" i="141"/>
  <c r="N33" i="141"/>
  <c r="M33" i="141"/>
  <c r="L33" i="141"/>
  <c r="K33" i="141"/>
  <c r="J33" i="141"/>
  <c r="I33" i="141"/>
  <c r="H33" i="141"/>
  <c r="G33" i="141"/>
  <c r="F33" i="141"/>
  <c r="E33" i="141"/>
  <c r="S32" i="141"/>
  <c r="P30" i="141"/>
  <c r="O30" i="141"/>
  <c r="N30" i="141"/>
  <c r="M30" i="141"/>
  <c r="L30" i="141"/>
  <c r="K30" i="141"/>
  <c r="J30" i="141"/>
  <c r="I30" i="141"/>
  <c r="H30" i="141"/>
  <c r="G30" i="141"/>
  <c r="F30" i="141"/>
  <c r="E30" i="141"/>
  <c r="O31" i="141" s="1"/>
  <c r="D29" i="141"/>
  <c r="S27" i="141"/>
  <c r="I25" i="140"/>
  <c r="J25" i="140"/>
  <c r="K25" i="140"/>
  <c r="L25" i="140"/>
  <c r="M25" i="140"/>
  <c r="N25" i="140"/>
  <c r="O25" i="140"/>
  <c r="P25" i="140"/>
  <c r="H25" i="140"/>
  <c r="P26" i="140" s="1"/>
  <c r="D27" i="196"/>
  <c r="P31" i="196"/>
  <c r="O31" i="196"/>
  <c r="N31" i="196"/>
  <c r="M31" i="196"/>
  <c r="L31" i="196"/>
  <c r="K31" i="196"/>
  <c r="J31" i="196"/>
  <c r="I31" i="196"/>
  <c r="H31" i="196"/>
  <c r="G31" i="196"/>
  <c r="F31" i="196"/>
  <c r="E31" i="196"/>
  <c r="S30" i="196"/>
  <c r="O28" i="196"/>
  <c r="N28" i="196"/>
  <c r="M28" i="196"/>
  <c r="L28" i="196"/>
  <c r="K28" i="196"/>
  <c r="J28" i="196"/>
  <c r="I28" i="196"/>
  <c r="H28" i="196"/>
  <c r="G28" i="196"/>
  <c r="F28" i="196"/>
  <c r="E28" i="196"/>
  <c r="O29" i="196" s="1"/>
  <c r="E31" i="188" l="1"/>
  <c r="G31" i="188"/>
  <c r="I31" i="188"/>
  <c r="K31" i="188"/>
  <c r="M31" i="188"/>
  <c r="O31" i="188"/>
  <c r="F31" i="188"/>
  <c r="H31" i="188"/>
  <c r="J31" i="188"/>
  <c r="L31" i="188"/>
  <c r="N31" i="188"/>
  <c r="F26" i="143"/>
  <c r="H26" i="143"/>
  <c r="J26" i="143"/>
  <c r="L26" i="143"/>
  <c r="N26" i="143"/>
  <c r="P26" i="143"/>
  <c r="E26" i="143"/>
  <c r="G26" i="143"/>
  <c r="I26" i="143"/>
  <c r="K26" i="143"/>
  <c r="M26" i="143"/>
  <c r="E28" i="142"/>
  <c r="G28" i="142"/>
  <c r="I28" i="142"/>
  <c r="K28" i="142"/>
  <c r="M28" i="142"/>
  <c r="O28" i="142"/>
  <c r="F28" i="142"/>
  <c r="H28" i="142"/>
  <c r="J28" i="142"/>
  <c r="L28" i="142"/>
  <c r="N28" i="142"/>
  <c r="F31" i="141"/>
  <c r="H31" i="141"/>
  <c r="J31" i="141"/>
  <c r="L31" i="141"/>
  <c r="N31" i="141"/>
  <c r="P31" i="141"/>
  <c r="E31" i="141"/>
  <c r="G31" i="141"/>
  <c r="I31" i="141"/>
  <c r="K31" i="141"/>
  <c r="M31" i="141"/>
  <c r="F29" i="196"/>
  <c r="H29" i="196"/>
  <c r="J29" i="196"/>
  <c r="L29" i="196"/>
  <c r="N29" i="196"/>
  <c r="P29" i="196"/>
  <c r="E29" i="196"/>
  <c r="G29" i="196"/>
  <c r="I29" i="196"/>
  <c r="K29" i="196"/>
  <c r="M29" i="196"/>
  <c r="P27" i="138" l="1"/>
  <c r="O27" i="138"/>
  <c r="N27" i="138"/>
  <c r="M27" i="138"/>
  <c r="L27" i="138"/>
  <c r="K27" i="138"/>
  <c r="J27" i="138"/>
  <c r="I27" i="138"/>
  <c r="H27" i="138"/>
  <c r="G27" i="138"/>
  <c r="F27" i="138"/>
  <c r="E27" i="138"/>
  <c r="S26" i="138"/>
  <c r="P24" i="138"/>
  <c r="O24" i="138"/>
  <c r="N24" i="138"/>
  <c r="M24" i="138"/>
  <c r="L24" i="138"/>
  <c r="K24" i="138"/>
  <c r="J24" i="138"/>
  <c r="I24" i="138"/>
  <c r="H24" i="138"/>
  <c r="G24" i="138"/>
  <c r="F24" i="138"/>
  <c r="E24" i="138"/>
  <c r="O25" i="138" s="1"/>
  <c r="D23" i="138"/>
  <c r="P24" i="77"/>
  <c r="O24" i="77"/>
  <c r="P25" i="77"/>
  <c r="P27" i="77"/>
  <c r="O27" i="77"/>
  <c r="N27" i="77"/>
  <c r="M27" i="77"/>
  <c r="L27" i="77"/>
  <c r="K27" i="77"/>
  <c r="J27" i="77"/>
  <c r="I27" i="77"/>
  <c r="H27" i="77"/>
  <c r="G27" i="77"/>
  <c r="F27" i="77"/>
  <c r="E27" i="77"/>
  <c r="S26" i="77"/>
  <c r="N24" i="77"/>
  <c r="M24" i="77"/>
  <c r="L24" i="77"/>
  <c r="K24" i="77"/>
  <c r="J24" i="77"/>
  <c r="I24" i="77"/>
  <c r="H24" i="77"/>
  <c r="G24" i="77"/>
  <c r="F24" i="77"/>
  <c r="E24" i="77"/>
  <c r="M25" i="77" s="1"/>
  <c r="D23" i="77"/>
  <c r="S21" i="77"/>
  <c r="S28" i="159"/>
  <c r="E27" i="159"/>
  <c r="P26" i="159"/>
  <c r="O26" i="159"/>
  <c r="N26" i="159"/>
  <c r="M26" i="159"/>
  <c r="L26" i="159"/>
  <c r="K26" i="159"/>
  <c r="J26" i="159"/>
  <c r="I26" i="159"/>
  <c r="H26" i="159"/>
  <c r="G26" i="159"/>
  <c r="O27" i="159" s="1"/>
  <c r="F26" i="159"/>
  <c r="N27" i="159" s="1"/>
  <c r="S23" i="159"/>
  <c r="P27" i="158"/>
  <c r="S29" i="158"/>
  <c r="E28" i="158"/>
  <c r="O27" i="158"/>
  <c r="N27" i="158"/>
  <c r="M27" i="158"/>
  <c r="L27" i="158"/>
  <c r="K27" i="158"/>
  <c r="J27" i="158"/>
  <c r="I27" i="158"/>
  <c r="H27" i="158"/>
  <c r="G27" i="158"/>
  <c r="F27" i="158"/>
  <c r="M28" i="158" s="1"/>
  <c r="S24" i="158"/>
  <c r="F25" i="138" l="1"/>
  <c r="H25" i="138"/>
  <c r="J25" i="138"/>
  <c r="L25" i="138"/>
  <c r="N25" i="138"/>
  <c r="P25" i="138"/>
  <c r="E25" i="138"/>
  <c r="G25" i="138"/>
  <c r="I25" i="138"/>
  <c r="K25" i="138"/>
  <c r="M25" i="138"/>
  <c r="F25" i="77"/>
  <c r="H25" i="77"/>
  <c r="J25" i="77"/>
  <c r="L25" i="77"/>
  <c r="E25" i="77"/>
  <c r="G25" i="77"/>
  <c r="I25" i="77"/>
  <c r="K25" i="77"/>
  <c r="G27" i="159"/>
  <c r="I27" i="159"/>
  <c r="K27" i="159"/>
  <c r="M27" i="159"/>
  <c r="F27" i="159"/>
  <c r="H27" i="159"/>
  <c r="J27" i="159"/>
  <c r="L27" i="159"/>
  <c r="F28" i="158"/>
  <c r="H28" i="158"/>
  <c r="J28" i="158"/>
  <c r="L28" i="158"/>
  <c r="P28" i="158"/>
  <c r="G28" i="158"/>
  <c r="I28" i="158"/>
  <c r="K28" i="158"/>
  <c r="K34" i="96" l="1"/>
  <c r="J34" i="96"/>
  <c r="M34" i="96"/>
  <c r="N34" i="96"/>
  <c r="O34" i="96"/>
  <c r="P34" i="96"/>
  <c r="H34" i="96"/>
  <c r="G34" i="96"/>
  <c r="F34" i="96"/>
  <c r="I34" i="96"/>
  <c r="L34" i="96"/>
  <c r="P24" i="7"/>
  <c r="O24" i="7"/>
  <c r="N24" i="7"/>
  <c r="M24" i="7"/>
  <c r="L24" i="7"/>
  <c r="K24" i="7"/>
  <c r="J24" i="7"/>
  <c r="I24" i="7"/>
  <c r="H24" i="7"/>
  <c r="G24" i="7"/>
  <c r="F24" i="7"/>
  <c r="E24" i="7"/>
  <c r="R23" i="201" l="1"/>
  <c r="E22" i="201"/>
  <c r="D22" i="201"/>
  <c r="O21" i="201"/>
  <c r="N21" i="201"/>
  <c r="M21" i="201"/>
  <c r="L21" i="201"/>
  <c r="K21" i="201"/>
  <c r="J21" i="201"/>
  <c r="I21" i="201"/>
  <c r="H21" i="201"/>
  <c r="G21" i="201"/>
  <c r="F21" i="201"/>
  <c r="O22" i="201" s="1"/>
  <c r="C20" i="201"/>
  <c r="F22" i="201" l="1"/>
  <c r="H22" i="201"/>
  <c r="J22" i="201"/>
  <c r="L22" i="201"/>
  <c r="N22" i="201"/>
  <c r="G22" i="201"/>
  <c r="I22" i="201"/>
  <c r="K22" i="201"/>
  <c r="M22" i="201"/>
  <c r="D26" i="173" l="1"/>
  <c r="E27" i="173"/>
  <c r="F27" i="173"/>
  <c r="J28" i="173" s="1"/>
  <c r="G27" i="173"/>
  <c r="H27" i="173"/>
  <c r="I27" i="173"/>
  <c r="J27" i="173"/>
  <c r="K27" i="173"/>
  <c r="L27" i="173"/>
  <c r="M27" i="173"/>
  <c r="N27" i="173"/>
  <c r="O27" i="173"/>
  <c r="P27" i="173"/>
  <c r="E28" i="173"/>
  <c r="F28" i="173"/>
  <c r="L28" i="173"/>
  <c r="N28" i="173"/>
  <c r="E30" i="173"/>
  <c r="F30" i="173"/>
  <c r="G30" i="173"/>
  <c r="H30" i="173"/>
  <c r="I30" i="173"/>
  <c r="J30" i="173"/>
  <c r="K30" i="173"/>
  <c r="L30" i="173"/>
  <c r="M30" i="173"/>
  <c r="N30" i="173"/>
  <c r="P30" i="173"/>
  <c r="S29" i="173" s="1"/>
  <c r="H28" i="173" l="1"/>
  <c r="G28" i="173"/>
  <c r="P28" i="173"/>
  <c r="O28" i="173"/>
  <c r="M28" i="173"/>
  <c r="K28" i="173"/>
  <c r="I28" i="173"/>
  <c r="O28" i="134" l="1"/>
  <c r="O28" i="171"/>
  <c r="O30" i="174"/>
  <c r="P30" i="174"/>
  <c r="N30" i="174"/>
  <c r="E27" i="174"/>
  <c r="F27" i="174"/>
  <c r="G27" i="174"/>
  <c r="H27" i="174"/>
  <c r="I27" i="174"/>
  <c r="J27" i="174"/>
  <c r="K27" i="174"/>
  <c r="L27" i="174"/>
  <c r="N24" i="78"/>
  <c r="O24" i="78"/>
  <c r="P24" i="78"/>
  <c r="G24" i="78"/>
  <c r="G21" i="181"/>
  <c r="F21" i="181"/>
  <c r="D21" i="181"/>
  <c r="I23" i="182" l="1"/>
  <c r="G23" i="182"/>
  <c r="F23" i="182"/>
  <c r="E23" i="182"/>
  <c r="F30" i="195" l="1"/>
  <c r="G30" i="195"/>
  <c r="H30" i="195"/>
  <c r="I30" i="195"/>
  <c r="J30" i="195"/>
  <c r="K30" i="195"/>
  <c r="L30" i="195"/>
  <c r="M30" i="195"/>
  <c r="N30" i="195"/>
  <c r="O30" i="195"/>
  <c r="P30" i="195"/>
  <c r="E30" i="195"/>
  <c r="F31" i="195"/>
  <c r="E31" i="195"/>
  <c r="D29" i="195"/>
  <c r="K31" i="195" l="1"/>
  <c r="P31" i="195"/>
  <c r="G31" i="195"/>
  <c r="I31" i="195"/>
  <c r="M31" i="195"/>
  <c r="O31" i="195"/>
  <c r="H31" i="195"/>
  <c r="J31" i="195"/>
  <c r="L31" i="195"/>
  <c r="N31" i="195"/>
  <c r="P31" i="189" l="1"/>
  <c r="O31" i="189"/>
  <c r="N31" i="189"/>
  <c r="M31" i="189"/>
  <c r="L31" i="189"/>
  <c r="K31" i="189"/>
  <c r="J31" i="189"/>
  <c r="I31" i="189"/>
  <c r="H31" i="189"/>
  <c r="G31" i="189"/>
  <c r="F31" i="189"/>
  <c r="E31" i="189"/>
  <c r="S30" i="189"/>
  <c r="P28" i="189"/>
  <c r="O28" i="189"/>
  <c r="N28" i="189"/>
  <c r="M28" i="189"/>
  <c r="L28" i="189"/>
  <c r="K28" i="189"/>
  <c r="J28" i="189"/>
  <c r="I28" i="189"/>
  <c r="H28" i="189"/>
  <c r="G28" i="189"/>
  <c r="F28" i="189"/>
  <c r="E28" i="189"/>
  <c r="O29" i="189" s="1"/>
  <c r="D27" i="189"/>
  <c r="F29" i="189" l="1"/>
  <c r="H29" i="189"/>
  <c r="J29" i="189"/>
  <c r="L29" i="189"/>
  <c r="N29" i="189"/>
  <c r="P29" i="189"/>
  <c r="E29" i="189"/>
  <c r="G29" i="189"/>
  <c r="I29" i="189"/>
  <c r="K29" i="189"/>
  <c r="M29" i="189"/>
  <c r="D27" i="4" l="1"/>
  <c r="M28" i="4"/>
  <c r="N28" i="4"/>
  <c r="O28" i="4"/>
  <c r="P28" i="4"/>
  <c r="J28" i="4"/>
  <c r="I28" i="4"/>
  <c r="H28" i="4"/>
  <c r="G28" i="4"/>
  <c r="F28" i="4"/>
  <c r="E28" i="4"/>
  <c r="K28" i="4"/>
  <c r="L28" i="4"/>
  <c r="D17" i="134" l="1"/>
  <c r="D16" i="134"/>
  <c r="D15" i="134"/>
  <c r="D14" i="134"/>
  <c r="D13" i="134"/>
  <c r="D11" i="134"/>
  <c r="D10" i="134"/>
  <c r="D24" i="134" s="1"/>
  <c r="D24" i="171"/>
  <c r="D33" i="178" l="1"/>
  <c r="I34" i="178"/>
  <c r="N29" i="154" l="1"/>
  <c r="M29" i="154"/>
  <c r="L29" i="154"/>
  <c r="D28" i="154"/>
  <c r="G26" i="168" l="1"/>
  <c r="D25" i="168"/>
  <c r="N24" i="103"/>
  <c r="O24" i="103"/>
  <c r="E24" i="103"/>
  <c r="F24" i="103"/>
  <c r="G24" i="103"/>
  <c r="D23" i="103"/>
  <c r="M24" i="103" l="1"/>
  <c r="L24" i="103"/>
  <c r="K24" i="103"/>
  <c r="H24" i="103"/>
  <c r="L25" i="104"/>
  <c r="K25" i="104"/>
  <c r="J25" i="104"/>
  <c r="I25" i="104"/>
  <c r="H25" i="104"/>
  <c r="G25" i="104"/>
  <c r="F25" i="104"/>
  <c r="O26" i="168" l="1"/>
  <c r="M26" i="168"/>
  <c r="I26" i="168"/>
  <c r="H26" i="168"/>
  <c r="K29" i="154"/>
  <c r="J29" i="154"/>
  <c r="I29" i="154"/>
  <c r="H29" i="154"/>
  <c r="G29" i="154"/>
  <c r="H23" i="182"/>
  <c r="D23" i="182"/>
  <c r="C22" i="182"/>
  <c r="E24" i="182" l="1"/>
  <c r="G30" i="154"/>
  <c r="P30" i="154"/>
  <c r="I26" i="105"/>
  <c r="H26" i="105"/>
  <c r="G26" i="105"/>
  <c r="F26" i="105"/>
  <c r="E26" i="105"/>
  <c r="O26" i="105"/>
  <c r="G27" i="105" l="1"/>
  <c r="I27" i="105"/>
  <c r="F27" i="105"/>
  <c r="H27" i="105"/>
  <c r="E25" i="108" l="1"/>
  <c r="D25" i="105"/>
  <c r="P25" i="171" l="1"/>
  <c r="O25" i="171"/>
  <c r="N25" i="171"/>
  <c r="M25" i="171"/>
  <c r="J25" i="171"/>
  <c r="K25" i="171"/>
  <c r="I25" i="171"/>
  <c r="H25" i="171"/>
  <c r="G25" i="171"/>
  <c r="F25" i="171"/>
  <c r="D23" i="93" l="1"/>
  <c r="H24" i="93"/>
  <c r="I24" i="93"/>
  <c r="J24" i="93"/>
  <c r="K24" i="93"/>
  <c r="L24" i="93"/>
  <c r="M24" i="93"/>
  <c r="N24" i="93"/>
  <c r="O24" i="93"/>
  <c r="P24" i="93"/>
  <c r="G24" i="93"/>
  <c r="F24" i="93"/>
  <c r="E24" i="93"/>
  <c r="D26" i="174"/>
  <c r="F24" i="145" l="1"/>
  <c r="H34" i="178" l="1"/>
  <c r="G34" i="178"/>
  <c r="J24" i="103"/>
  <c r="O25" i="103" s="1"/>
  <c r="I24" i="103"/>
  <c r="F25" i="103"/>
  <c r="P26" i="105"/>
  <c r="N26" i="105"/>
  <c r="M26" i="105"/>
  <c r="L26" i="105"/>
  <c r="K26" i="105"/>
  <c r="J26" i="105"/>
  <c r="F24" i="182"/>
  <c r="D24" i="182"/>
  <c r="I21" i="181"/>
  <c r="H21" i="181"/>
  <c r="C20" i="181"/>
  <c r="P27" i="105" l="1"/>
  <c r="M27" i="105"/>
  <c r="J27" i="105"/>
  <c r="O27" i="105"/>
  <c r="L27" i="105"/>
  <c r="N27" i="105"/>
  <c r="K27" i="105"/>
  <c r="P25" i="103"/>
  <c r="G24" i="182"/>
  <c r="O23" i="182"/>
  <c r="J23" i="182"/>
  <c r="K23" i="182"/>
  <c r="L23" i="182"/>
  <c r="M23" i="182"/>
  <c r="N23" i="182"/>
  <c r="J21" i="181"/>
  <c r="K21" i="181"/>
  <c r="L21" i="181"/>
  <c r="M21" i="181"/>
  <c r="N21" i="181"/>
  <c r="O21" i="181"/>
  <c r="E21" i="181"/>
  <c r="J26" i="179"/>
  <c r="K26" i="179"/>
  <c r="L26" i="179"/>
  <c r="M26" i="179"/>
  <c r="N26" i="179"/>
  <c r="O26" i="179"/>
  <c r="I26" i="179"/>
  <c r="H26" i="179"/>
  <c r="G26" i="179"/>
  <c r="F26" i="179"/>
  <c r="E26" i="179"/>
  <c r="D26" i="179"/>
  <c r="H22" i="181" l="1"/>
  <c r="K24" i="182"/>
  <c r="O22" i="181"/>
  <c r="N24" i="182"/>
  <c r="L24" i="182"/>
  <c r="J24" i="182"/>
  <c r="H24" i="182"/>
  <c r="M24" i="182"/>
  <c r="I24" i="182"/>
  <c r="O24" i="182"/>
  <c r="N27" i="179"/>
  <c r="O27" i="179"/>
  <c r="E27" i="179"/>
  <c r="G27" i="179"/>
  <c r="I27" i="179"/>
  <c r="K27" i="179"/>
  <c r="M27" i="179"/>
  <c r="D27" i="179"/>
  <c r="F27" i="179"/>
  <c r="H27" i="179"/>
  <c r="J27" i="179"/>
  <c r="L27" i="179"/>
  <c r="E22" i="181"/>
  <c r="G22" i="181"/>
  <c r="J22" i="181"/>
  <c r="L22" i="181"/>
  <c r="N22" i="181"/>
  <c r="D22" i="181"/>
  <c r="F22" i="181"/>
  <c r="I22" i="181"/>
  <c r="K22" i="181"/>
  <c r="M22" i="181"/>
  <c r="R25" i="182" l="1"/>
  <c r="R23" i="181"/>
  <c r="R28" i="179" l="1"/>
  <c r="P37" i="178"/>
  <c r="O37" i="178"/>
  <c r="N37" i="178"/>
  <c r="M37" i="178"/>
  <c r="L37" i="178"/>
  <c r="K37" i="178"/>
  <c r="J37" i="178"/>
  <c r="I37" i="178"/>
  <c r="H37" i="178"/>
  <c r="G37" i="178"/>
  <c r="F37" i="178"/>
  <c r="E37" i="178"/>
  <c r="S36" i="178"/>
  <c r="P34" i="178"/>
  <c r="O34" i="178"/>
  <c r="N34" i="178"/>
  <c r="M34" i="178"/>
  <c r="L34" i="178"/>
  <c r="K34" i="178"/>
  <c r="J34" i="178"/>
  <c r="F34" i="178"/>
  <c r="E34" i="178"/>
  <c r="P27" i="176"/>
  <c r="O27" i="176"/>
  <c r="N27" i="176"/>
  <c r="M27" i="176"/>
  <c r="L27" i="176"/>
  <c r="K27" i="176"/>
  <c r="J27" i="176"/>
  <c r="I27" i="176"/>
  <c r="H27" i="176"/>
  <c r="G27" i="176"/>
  <c r="F27" i="176"/>
  <c r="E27" i="176"/>
  <c r="S26" i="176"/>
  <c r="P24" i="176"/>
  <c r="O24" i="176"/>
  <c r="N24" i="176"/>
  <c r="M24" i="176"/>
  <c r="L24" i="176"/>
  <c r="K24" i="176"/>
  <c r="J24" i="176"/>
  <c r="I24" i="176"/>
  <c r="H24" i="176"/>
  <c r="G24" i="176"/>
  <c r="F24" i="176"/>
  <c r="E24" i="176"/>
  <c r="D23" i="176"/>
  <c r="O35" i="178" l="1"/>
  <c r="O25" i="176"/>
  <c r="F35" i="178"/>
  <c r="H35" i="178"/>
  <c r="J35" i="178"/>
  <c r="L35" i="178"/>
  <c r="N35" i="178"/>
  <c r="P35" i="178"/>
  <c r="E35" i="178"/>
  <c r="G35" i="178"/>
  <c r="I35" i="178"/>
  <c r="K35" i="178"/>
  <c r="M35" i="178"/>
  <c r="F25" i="176"/>
  <c r="H25" i="176"/>
  <c r="J25" i="176"/>
  <c r="L25" i="176"/>
  <c r="N25" i="176"/>
  <c r="P25" i="176"/>
  <c r="E25" i="176"/>
  <c r="G25" i="176"/>
  <c r="I25" i="176"/>
  <c r="K25" i="176"/>
  <c r="M25" i="176"/>
  <c r="I30" i="174"/>
  <c r="H30" i="174"/>
  <c r="G30" i="174"/>
  <c r="F30" i="174"/>
  <c r="E30" i="174"/>
  <c r="F28" i="174" l="1"/>
  <c r="H28" i="174"/>
  <c r="E28" i="174"/>
  <c r="G28" i="174"/>
  <c r="I28" i="174"/>
  <c r="P28" i="171" l="1"/>
  <c r="S27" i="171" s="1"/>
  <c r="N28" i="171"/>
  <c r="M28" i="171"/>
  <c r="L28" i="171"/>
  <c r="K28" i="171"/>
  <c r="J28" i="171"/>
  <c r="I28" i="171"/>
  <c r="H28" i="171"/>
  <c r="G28" i="171"/>
  <c r="F28" i="171"/>
  <c r="E28" i="171"/>
  <c r="L25" i="171"/>
  <c r="E25" i="171"/>
  <c r="P29" i="168"/>
  <c r="O29" i="168"/>
  <c r="N29" i="168"/>
  <c r="M29" i="168"/>
  <c r="L29" i="168"/>
  <c r="K29" i="168"/>
  <c r="J29" i="168"/>
  <c r="I29" i="168"/>
  <c r="H29" i="168"/>
  <c r="G29" i="168"/>
  <c r="F29" i="168"/>
  <c r="E29" i="168"/>
  <c r="S28" i="168"/>
  <c r="P26" i="168"/>
  <c r="N26" i="168"/>
  <c r="L26" i="168"/>
  <c r="K26" i="168"/>
  <c r="J26" i="168"/>
  <c r="F26" i="168"/>
  <c r="E26" i="168"/>
  <c r="P27" i="168" l="1"/>
  <c r="M27" i="168"/>
  <c r="P26" i="171"/>
  <c r="O26" i="171"/>
  <c r="F26" i="171"/>
  <c r="H26" i="171"/>
  <c r="J26" i="171"/>
  <c r="L26" i="171"/>
  <c r="N26" i="171"/>
  <c r="E26" i="171"/>
  <c r="G26" i="171"/>
  <c r="I26" i="171"/>
  <c r="K26" i="171"/>
  <c r="M26" i="171"/>
  <c r="E27" i="168"/>
  <c r="G27" i="168"/>
  <c r="I27" i="168"/>
  <c r="K27" i="168"/>
  <c r="O27" i="168"/>
  <c r="F27" i="168"/>
  <c r="H27" i="168"/>
  <c r="J27" i="168"/>
  <c r="L27" i="168"/>
  <c r="N27" i="168"/>
  <c r="P28" i="134" l="1"/>
  <c r="S27" i="134" s="1"/>
  <c r="N28" i="134"/>
  <c r="M28" i="134"/>
  <c r="L28" i="134"/>
  <c r="K28" i="134"/>
  <c r="J28" i="134"/>
  <c r="I28" i="134"/>
  <c r="H28" i="134"/>
  <c r="G28" i="134"/>
  <c r="F28" i="134"/>
  <c r="E28" i="134"/>
  <c r="P25" i="134"/>
  <c r="O25" i="134"/>
  <c r="N25" i="134"/>
  <c r="M25" i="134"/>
  <c r="L25" i="134"/>
  <c r="K25" i="134"/>
  <c r="J25" i="134"/>
  <c r="I25" i="134"/>
  <c r="H25" i="134"/>
  <c r="G25" i="134"/>
  <c r="F25" i="134"/>
  <c r="E25" i="134"/>
  <c r="Q21" i="134"/>
  <c r="S22" i="134" s="1"/>
  <c r="P26" i="134" l="1"/>
  <c r="O26" i="134"/>
  <c r="F26" i="134"/>
  <c r="H26" i="134"/>
  <c r="J26" i="134"/>
  <c r="L26" i="134"/>
  <c r="N26" i="134"/>
  <c r="E26" i="134"/>
  <c r="G26" i="134"/>
  <c r="I26" i="134"/>
  <c r="K26" i="134"/>
  <c r="M26" i="134"/>
  <c r="S21" i="67"/>
  <c r="O30" i="154" l="1"/>
  <c r="N30" i="154"/>
  <c r="M30" i="154"/>
  <c r="L30" i="154"/>
  <c r="K30" i="154"/>
  <c r="J30" i="154"/>
  <c r="I30" i="154"/>
  <c r="H30" i="154"/>
  <c r="F30" i="154"/>
  <c r="E30" i="154"/>
  <c r="P27" i="7" l="1"/>
  <c r="O27" i="7"/>
  <c r="N27" i="7"/>
  <c r="M27" i="7"/>
  <c r="L27" i="7"/>
  <c r="K27" i="7"/>
  <c r="J27" i="7"/>
  <c r="I27" i="7"/>
  <c r="H27" i="7"/>
  <c r="G27" i="7"/>
  <c r="F27" i="7"/>
  <c r="E27" i="7"/>
  <c r="S26" i="7"/>
  <c r="D23" i="7"/>
  <c r="P25" i="7" l="1"/>
  <c r="O25" i="7"/>
  <c r="F25" i="7"/>
  <c r="H25" i="7"/>
  <c r="J25" i="7"/>
  <c r="L25" i="7"/>
  <c r="N25" i="7"/>
  <c r="E25" i="7"/>
  <c r="G25" i="7"/>
  <c r="I25" i="7"/>
  <c r="K25" i="7"/>
  <c r="M25" i="7"/>
  <c r="D23" i="145" l="1"/>
  <c r="P27" i="145"/>
  <c r="O27" i="145"/>
  <c r="N27" i="145"/>
  <c r="M27" i="145"/>
  <c r="L27" i="145"/>
  <c r="K27" i="145"/>
  <c r="J27" i="145"/>
  <c r="I27" i="145"/>
  <c r="H27" i="145"/>
  <c r="G27" i="145"/>
  <c r="F27" i="145"/>
  <c r="E27" i="145"/>
  <c r="S26" i="145"/>
  <c r="P24" i="145"/>
  <c r="O24" i="145"/>
  <c r="N24" i="145"/>
  <c r="M24" i="145"/>
  <c r="L24" i="145"/>
  <c r="K24" i="145"/>
  <c r="J24" i="145"/>
  <c r="I24" i="145"/>
  <c r="H24" i="145"/>
  <c r="G24" i="145"/>
  <c r="E24" i="145"/>
  <c r="S21" i="145"/>
  <c r="O25" i="145" l="1"/>
  <c r="F25" i="145"/>
  <c r="H25" i="145"/>
  <c r="J25" i="145"/>
  <c r="L25" i="145"/>
  <c r="N25" i="145"/>
  <c r="P25" i="145"/>
  <c r="E25" i="145"/>
  <c r="G25" i="145"/>
  <c r="I25" i="145"/>
  <c r="K25" i="145"/>
  <c r="M25" i="145"/>
  <c r="E34" i="96" l="1"/>
  <c r="D33" i="96"/>
  <c r="S25" i="96"/>
  <c r="P37" i="96"/>
  <c r="O37" i="96"/>
  <c r="N37" i="96"/>
  <c r="M37" i="96"/>
  <c r="L37" i="96"/>
  <c r="K37" i="96"/>
  <c r="J37" i="96"/>
  <c r="I37" i="96"/>
  <c r="H37" i="96"/>
  <c r="G37" i="96"/>
  <c r="F37" i="96"/>
  <c r="E37" i="96"/>
  <c r="S36" i="96"/>
  <c r="I35" i="96" l="1"/>
  <c r="L35" i="96"/>
  <c r="J35" i="96"/>
  <c r="N35" i="96"/>
  <c r="K35" i="96"/>
  <c r="O35" i="96"/>
  <c r="M35" i="96"/>
  <c r="E35" i="96"/>
  <c r="P31" i="4" l="1"/>
  <c r="O31" i="4"/>
  <c r="N31" i="4"/>
  <c r="M31" i="4"/>
  <c r="L31" i="4"/>
  <c r="K31" i="4"/>
  <c r="J31" i="4"/>
  <c r="I31" i="4"/>
  <c r="H31" i="4"/>
  <c r="G31" i="4"/>
  <c r="F31" i="4"/>
  <c r="E31" i="4"/>
  <c r="S30" i="4"/>
  <c r="O29" i="4" l="1"/>
  <c r="K29" i="4"/>
  <c r="F29" i="4"/>
  <c r="H29" i="4"/>
  <c r="J29" i="4"/>
  <c r="L29" i="4"/>
  <c r="N29" i="4"/>
  <c r="E29" i="4"/>
  <c r="G29" i="4"/>
  <c r="I29" i="4"/>
  <c r="M29" i="4"/>
  <c r="D24" i="140" l="1"/>
  <c r="G25" i="140"/>
  <c r="F25" i="140"/>
  <c r="P32" i="94" l="1"/>
  <c r="O32" i="94"/>
  <c r="N32" i="94"/>
  <c r="M32" i="94"/>
  <c r="L32" i="94"/>
  <c r="K32" i="94"/>
  <c r="J32" i="94"/>
  <c r="I32" i="94"/>
  <c r="H32" i="94"/>
  <c r="G32" i="94"/>
  <c r="F32" i="94"/>
  <c r="E32" i="94"/>
  <c r="S31" i="94"/>
  <c r="P29" i="94"/>
  <c r="O29" i="94"/>
  <c r="N29" i="94"/>
  <c r="M29" i="94"/>
  <c r="L29" i="94"/>
  <c r="K29" i="94"/>
  <c r="J29" i="94"/>
  <c r="I29" i="94"/>
  <c r="H29" i="94"/>
  <c r="G29" i="94"/>
  <c r="F29" i="94"/>
  <c r="E29" i="94"/>
  <c r="E30" i="94" s="1"/>
  <c r="D26" i="94"/>
  <c r="D25" i="94"/>
  <c r="D24" i="94"/>
  <c r="D23" i="94"/>
  <c r="D21" i="94"/>
  <c r="D19" i="94"/>
  <c r="D18" i="94"/>
  <c r="D17" i="94"/>
  <c r="D16" i="94"/>
  <c r="D13" i="94"/>
  <c r="D12" i="94"/>
  <c r="D22" i="94" l="1"/>
  <c r="D11" i="94"/>
  <c r="G30" i="94"/>
  <c r="I30" i="94"/>
  <c r="K30" i="94"/>
  <c r="M30" i="94"/>
  <c r="O30" i="94"/>
  <c r="F30" i="94"/>
  <c r="H30" i="94"/>
  <c r="J30" i="94"/>
  <c r="L30" i="94"/>
  <c r="N30" i="94"/>
  <c r="P30" i="94"/>
  <c r="D28" i="94" l="1"/>
  <c r="F28" i="140"/>
  <c r="E28" i="140"/>
  <c r="P28" i="140"/>
  <c r="S27" i="140" s="1"/>
  <c r="O28" i="140"/>
  <c r="N28" i="140"/>
  <c r="M28" i="140"/>
  <c r="L28" i="140"/>
  <c r="K28" i="140"/>
  <c r="J28" i="140"/>
  <c r="I28" i="140"/>
  <c r="H28" i="140"/>
  <c r="G28" i="140"/>
  <c r="E25" i="140"/>
  <c r="S22" i="140"/>
  <c r="D23" i="137"/>
  <c r="F27" i="137"/>
  <c r="G27" i="137"/>
  <c r="E27" i="137"/>
  <c r="F24" i="137"/>
  <c r="E24" i="137"/>
  <c r="H24" i="137"/>
  <c r="I24" i="137"/>
  <c r="J24" i="137"/>
  <c r="K24" i="137"/>
  <c r="L24" i="137"/>
  <c r="M24" i="137"/>
  <c r="N24" i="137"/>
  <c r="O24" i="137"/>
  <c r="P24" i="137"/>
  <c r="G24" i="137"/>
  <c r="P27" i="137"/>
  <c r="S26" i="137" s="1"/>
  <c r="O27" i="137"/>
  <c r="N27" i="137"/>
  <c r="M27" i="137"/>
  <c r="L27" i="137"/>
  <c r="K27" i="137"/>
  <c r="J27" i="137"/>
  <c r="I27" i="137"/>
  <c r="H27" i="137"/>
  <c r="O26" i="140" l="1"/>
  <c r="F26" i="140"/>
  <c r="P25" i="137"/>
  <c r="M25" i="137"/>
  <c r="K25" i="137"/>
  <c r="I25" i="137"/>
  <c r="G25" i="137"/>
  <c r="E25" i="137"/>
  <c r="F25" i="137"/>
  <c r="O25" i="137"/>
  <c r="N25" i="137"/>
  <c r="L25" i="137"/>
  <c r="J25" i="137"/>
  <c r="H25" i="137"/>
  <c r="E26" i="140"/>
  <c r="H26" i="140"/>
  <c r="J26" i="140"/>
  <c r="L26" i="140"/>
  <c r="N26" i="140"/>
  <c r="G26" i="140"/>
  <c r="I26" i="140"/>
  <c r="K26" i="140"/>
  <c r="M26" i="140"/>
  <c r="P27" i="93" l="1"/>
  <c r="O27" i="93"/>
  <c r="N27" i="93"/>
  <c r="M27" i="93"/>
  <c r="L27" i="93"/>
  <c r="K27" i="93"/>
  <c r="J27" i="93"/>
  <c r="I27" i="93"/>
  <c r="H27" i="93"/>
  <c r="G27" i="93"/>
  <c r="F27" i="93"/>
  <c r="E27" i="93"/>
  <c r="P27" i="67"/>
  <c r="O27" i="67"/>
  <c r="N27" i="67"/>
  <c r="M27" i="67"/>
  <c r="L27" i="67"/>
  <c r="K27" i="67"/>
  <c r="J27" i="67"/>
  <c r="I27" i="67"/>
  <c r="H27" i="67"/>
  <c r="G27" i="67"/>
  <c r="F27" i="67"/>
  <c r="E27" i="67"/>
  <c r="P24" i="67"/>
  <c r="O24" i="67"/>
  <c r="N24" i="67"/>
  <c r="M24" i="67"/>
  <c r="L24" i="67"/>
  <c r="K24" i="67"/>
  <c r="J24" i="67"/>
  <c r="I24" i="67"/>
  <c r="H24" i="67"/>
  <c r="G24" i="67"/>
  <c r="F24" i="67"/>
  <c r="E24" i="67"/>
  <c r="D23" i="67"/>
  <c r="P25" i="93" l="1"/>
  <c r="E25" i="93"/>
  <c r="G25" i="93"/>
  <c r="I25" i="93"/>
  <c r="K25" i="93"/>
  <c r="M25" i="93"/>
  <c r="O25" i="93"/>
  <c r="F25" i="93"/>
  <c r="H25" i="93"/>
  <c r="J25" i="93"/>
  <c r="L25" i="93"/>
  <c r="N25" i="93"/>
  <c r="P25" i="67"/>
  <c r="E25" i="67"/>
  <c r="G25" i="67"/>
  <c r="I25" i="67"/>
  <c r="K25" i="67"/>
  <c r="M25" i="67"/>
  <c r="O25" i="67"/>
  <c r="F25" i="67"/>
  <c r="H25" i="67"/>
  <c r="J25" i="67"/>
  <c r="L25" i="67"/>
  <c r="N25" i="67"/>
  <c r="P28" i="104" l="1"/>
  <c r="O28" i="104"/>
  <c r="N28" i="104"/>
  <c r="M28" i="104"/>
  <c r="L28" i="104"/>
  <c r="K28" i="104"/>
  <c r="J28" i="104"/>
  <c r="I28" i="104"/>
  <c r="H28" i="104"/>
  <c r="G28" i="104"/>
  <c r="F28" i="104"/>
  <c r="E28" i="104"/>
  <c r="S27" i="104"/>
  <c r="P26" i="104"/>
  <c r="O26" i="104"/>
  <c r="N26" i="104"/>
  <c r="M26" i="104"/>
  <c r="L26" i="104"/>
  <c r="K26" i="104"/>
  <c r="J26" i="104"/>
  <c r="I26" i="104"/>
  <c r="H26" i="104"/>
  <c r="G26" i="104"/>
  <c r="F26" i="104"/>
  <c r="E26" i="104"/>
  <c r="D24" i="104"/>
  <c r="P27" i="102"/>
  <c r="O27" i="102"/>
  <c r="N27" i="102"/>
  <c r="M27" i="102"/>
  <c r="L27" i="102"/>
  <c r="K27" i="102"/>
  <c r="J27" i="102"/>
  <c r="I27" i="102"/>
  <c r="H27" i="102"/>
  <c r="G27" i="102"/>
  <c r="F27" i="102"/>
  <c r="E27" i="102"/>
  <c r="S26" i="102"/>
  <c r="P25" i="102"/>
  <c r="O25" i="102"/>
  <c r="N25" i="102"/>
  <c r="M25" i="102"/>
  <c r="L25" i="102"/>
  <c r="K25" i="102"/>
  <c r="J25" i="102"/>
  <c r="I25" i="102"/>
  <c r="H25" i="102"/>
  <c r="G25" i="102"/>
  <c r="F25" i="102"/>
  <c r="E25" i="102"/>
  <c r="D23" i="102"/>
  <c r="P27" i="103" l="1"/>
  <c r="O27" i="103"/>
  <c r="N27" i="103"/>
  <c r="M27" i="103"/>
  <c r="L27" i="103"/>
  <c r="K27" i="103"/>
  <c r="J27" i="103"/>
  <c r="I27" i="103"/>
  <c r="H27" i="103"/>
  <c r="G27" i="103"/>
  <c r="F27" i="103"/>
  <c r="E27" i="103"/>
  <c r="S26" i="103"/>
  <c r="N25" i="103"/>
  <c r="M25" i="103"/>
  <c r="L25" i="103"/>
  <c r="K25" i="103"/>
  <c r="J25" i="103"/>
  <c r="I25" i="103"/>
  <c r="H25" i="103"/>
  <c r="G25" i="103"/>
  <c r="E25" i="103"/>
  <c r="S21" i="103"/>
  <c r="P27" i="97" l="1"/>
  <c r="O27" i="97"/>
  <c r="N27" i="97"/>
  <c r="M27" i="97"/>
  <c r="L27" i="97"/>
  <c r="K27" i="97"/>
  <c r="J27" i="97"/>
  <c r="I27" i="97"/>
  <c r="H27" i="97"/>
  <c r="G27" i="97"/>
  <c r="F27" i="97"/>
  <c r="E27" i="97"/>
  <c r="S26" i="97"/>
  <c r="P24" i="97"/>
  <c r="O24" i="97"/>
  <c r="N24" i="97"/>
  <c r="M24" i="97"/>
  <c r="L24" i="97"/>
  <c r="K24" i="97"/>
  <c r="J24" i="97"/>
  <c r="I24" i="97"/>
  <c r="H24" i="97"/>
  <c r="G24" i="97"/>
  <c r="F24" i="97"/>
  <c r="E24" i="97"/>
  <c r="D23" i="97"/>
  <c r="S21" i="97"/>
  <c r="O25" i="97" l="1"/>
  <c r="F25" i="97"/>
  <c r="H25" i="97"/>
  <c r="J25" i="97"/>
  <c r="L25" i="97"/>
  <c r="N25" i="97"/>
  <c r="P25" i="97"/>
  <c r="E25" i="97"/>
  <c r="G25" i="97"/>
  <c r="I25" i="97"/>
  <c r="K25" i="97"/>
  <c r="M25" i="97"/>
  <c r="P29" i="105" l="1"/>
  <c r="O29" i="105"/>
  <c r="N29" i="105"/>
  <c r="M29" i="105"/>
  <c r="L29" i="105"/>
  <c r="K29" i="105"/>
  <c r="J29" i="105"/>
  <c r="I29" i="105"/>
  <c r="H29" i="105"/>
  <c r="G29" i="105"/>
  <c r="F29" i="105"/>
  <c r="E29" i="105"/>
  <c r="S28" i="105"/>
  <c r="S23" i="105"/>
  <c r="E27" i="105" l="1"/>
  <c r="P28" i="108" l="1"/>
  <c r="O28" i="108"/>
  <c r="N28" i="108"/>
  <c r="M28" i="108"/>
  <c r="L28" i="108"/>
  <c r="K28" i="108"/>
  <c r="J28" i="108"/>
  <c r="I28" i="108"/>
  <c r="H28" i="108"/>
  <c r="G28" i="108"/>
  <c r="F28" i="108"/>
  <c r="E28" i="108"/>
  <c r="P25" i="108"/>
  <c r="O25" i="108"/>
  <c r="N25" i="108"/>
  <c r="M25" i="108"/>
  <c r="L25" i="108"/>
  <c r="K25" i="108"/>
  <c r="J25" i="108"/>
  <c r="I25" i="108"/>
  <c r="H25" i="108"/>
  <c r="G25" i="108"/>
  <c r="F25" i="108"/>
  <c r="D24" i="108"/>
  <c r="P26" i="108" l="1"/>
  <c r="E26" i="108"/>
  <c r="G26" i="108"/>
  <c r="I26" i="108"/>
  <c r="K26" i="108"/>
  <c r="M26" i="108"/>
  <c r="O26" i="108"/>
  <c r="F26" i="108"/>
  <c r="H26" i="108"/>
  <c r="J26" i="108"/>
  <c r="L26" i="108"/>
  <c r="N26" i="108"/>
  <c r="P29" i="106" l="1"/>
  <c r="O29" i="106"/>
  <c r="N29" i="106"/>
  <c r="M29" i="106"/>
  <c r="L29" i="106"/>
  <c r="K29" i="106"/>
  <c r="J29" i="106"/>
  <c r="I29" i="106"/>
  <c r="H29" i="106"/>
  <c r="G29" i="106"/>
  <c r="F29" i="106"/>
  <c r="E29" i="106"/>
  <c r="S28" i="106"/>
  <c r="F27" i="106"/>
  <c r="P26" i="106"/>
  <c r="O26" i="106"/>
  <c r="N26" i="106"/>
  <c r="M26" i="106"/>
  <c r="L26" i="106"/>
  <c r="K26" i="106"/>
  <c r="J26" i="106"/>
  <c r="I26" i="106"/>
  <c r="H26" i="106"/>
  <c r="G26" i="106"/>
  <c r="D25" i="106"/>
  <c r="O27" i="106" l="1"/>
  <c r="H27" i="106"/>
  <c r="J27" i="106"/>
  <c r="L27" i="106"/>
  <c r="N27" i="106"/>
  <c r="P27" i="106"/>
  <c r="G27" i="106"/>
  <c r="I27" i="106"/>
  <c r="K27" i="106"/>
  <c r="M27" i="106"/>
  <c r="P27" i="78" l="1"/>
  <c r="O27" i="78"/>
  <c r="N27" i="78"/>
  <c r="M27" i="78"/>
  <c r="L27" i="78"/>
  <c r="K27" i="78"/>
  <c r="J27" i="78"/>
  <c r="I27" i="78"/>
  <c r="H27" i="78"/>
  <c r="G27" i="78"/>
  <c r="F27" i="78"/>
  <c r="E27" i="78"/>
  <c r="S26" i="78"/>
  <c r="M24" i="78"/>
  <c r="L24" i="78"/>
  <c r="K24" i="78"/>
  <c r="J24" i="78"/>
  <c r="I24" i="78"/>
  <c r="H24" i="78"/>
  <c r="F24" i="78"/>
  <c r="E24" i="78"/>
  <c r="D23" i="78"/>
  <c r="S21" i="78"/>
  <c r="P25" i="78" l="1"/>
  <c r="O25" i="78"/>
  <c r="F25" i="78"/>
  <c r="H25" i="78"/>
  <c r="J25" i="78"/>
  <c r="L25" i="78"/>
  <c r="N25" i="78"/>
  <c r="E25" i="78"/>
  <c r="G25" i="78"/>
  <c r="I25" i="78"/>
  <c r="K25" i="78"/>
  <c r="M25" i="78"/>
  <c r="L28" i="174"/>
  <c r="K28" i="174"/>
  <c r="M28" i="174"/>
  <c r="O28" i="174"/>
  <c r="J28" i="174"/>
  <c r="L30" i="174"/>
  <c r="K30" i="174"/>
  <c r="M30" i="174"/>
  <c r="J30" i="174"/>
  <c r="S29" i="174"/>
</calcChain>
</file>

<file path=xl/sharedStrings.xml><?xml version="1.0" encoding="utf-8"?>
<sst xmlns="http://schemas.openxmlformats.org/spreadsheetml/2006/main" count="3203" uniqueCount="1227">
  <si>
    <t>ต.ค.</t>
  </si>
  <si>
    <t>พ.ย.</t>
  </si>
  <si>
    <t>ธ.ค.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</si>
  <si>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</si>
  <si>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</si>
  <si>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</si>
  <si>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</si>
  <si>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</si>
  <si>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</si>
  <si>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</si>
  <si>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</si>
  <si>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</si>
  <si>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งบดำเนินการ</t>
  </si>
  <si>
    <t>งบลงทุน</t>
  </si>
  <si>
    <t>รวมเป็นเงินทั้งสิ้น</t>
  </si>
  <si>
    <t>แผนกบริหารบุคคล</t>
  </si>
  <si>
    <t xml:space="preserve"> </t>
  </si>
  <si>
    <t>-</t>
  </si>
  <si>
    <t>แผนกกฎหมาย</t>
  </si>
  <si>
    <t>แผนกสารสนเทศ</t>
  </si>
  <si>
    <t>ด้านการเงิน:</t>
  </si>
  <si>
    <t>F1: เพิ่มความเข้มแข็งทางการเงิน</t>
  </si>
  <si>
    <t>3.เป้าประสงค์เชิงยุทธศาสตร์ (Strategic Goal)  (ต่อ)</t>
  </si>
  <si>
    <t>ด้านการเรียนรู้และพัฒนา:</t>
  </si>
  <si>
    <t xml:space="preserve">       </t>
  </si>
  <si>
    <t>แผนกที่เกี่ยวข้อง</t>
  </si>
  <si>
    <t>แผนกตลาดและจัดส่งสินค้า</t>
  </si>
  <si>
    <t>แผนกประชาสัมพันธ์</t>
  </si>
  <si>
    <t>แผนกติดตามและประเมินผล</t>
  </si>
  <si>
    <t>คำนำ</t>
  </si>
  <si>
    <t>สารบัญ</t>
  </si>
  <si>
    <t>หัวข้อ</t>
  </si>
  <si>
    <t>หน้า</t>
  </si>
  <si>
    <t>วิสัยทัศน์</t>
  </si>
  <si>
    <t>พันธกิจ</t>
  </si>
  <si>
    <t>เป้าประสงค์เชิงยุทธศาสตร์ (Strategic Goal)</t>
  </si>
  <si>
    <t>แผนที่กลยุทธ์องค์การตลาด</t>
  </si>
  <si>
    <t>6</t>
  </si>
  <si>
    <t>สารบัญ(ต่อ)</t>
  </si>
  <si>
    <t>จุดแข็ง (Strength)</t>
  </si>
  <si>
    <t>3</t>
  </si>
  <si>
    <t>จุดอ่อน (Weakness)</t>
  </si>
  <si>
    <t>โอกาส (Opportunity)</t>
  </si>
  <si>
    <t>อุปสรรค (Threat)</t>
  </si>
  <si>
    <t>1. วิสัยทัศน์:</t>
  </si>
  <si>
    <t>2. พันธกิจ:</t>
  </si>
  <si>
    <t>1-2</t>
  </si>
  <si>
    <t>4-5</t>
  </si>
  <si>
    <t>3. เป้าประสงค์เชิงยุทธศาสตร์ (Strategic Goal)</t>
  </si>
  <si>
    <t>แผนกการเงิน</t>
  </si>
  <si>
    <t>แผนกบัญชี</t>
  </si>
  <si>
    <t>การวิเคราะห์สภาพแวดล้อมการดำเนินขององค์การตลาด (SWOT  Analysis)</t>
  </si>
  <si>
    <t>1</t>
  </si>
  <si>
    <t>2</t>
  </si>
  <si>
    <t>4</t>
  </si>
  <si>
    <t>5</t>
  </si>
  <si>
    <t>แผนพัฒนาด้านการบริหารการลงทุน</t>
  </si>
  <si>
    <t>1. การวิเคราะห์สภาพแวดล้อมการดำเนินงานขององค์การตลาด (SWOT  Analysis)</t>
  </si>
  <si>
    <t>1. การวิเคราะห์สภาพแวดล้อมการดำเนินงานขององค์การตลาด (SWOT  Analysis) (ต่อ)</t>
  </si>
  <si>
    <t>และแผนงานขับเคลื่อนกลยุทธ์ที่จะใช้เป็นกรอบสำหรับการจัดทำแผนปฎิบัติงานประจำปีในระยะเวลา  5  ปีข้างหน้า เพื่อให้องค์กรสามารถบรรลุวิสัยทัศน์</t>
  </si>
  <si>
    <t>พันธกิจ และตอบสนองแนวนโยบายผู้ถือหุ้นภาครัฐ ที่กำหนดไว้ในการทบทวนแผนวิสาหกิจ 5 ปี</t>
  </si>
  <si>
    <t>ในการทบทวนแผนวิสาหกิจ 5 ปี  โดยมีการจัดทำตัวชี้วัด ค่าเป้าหมาย รายละเอียดของขั้นตอนกิจกรรม และระยะเวลาที่จะดำเนินการ รวมทั้งงบประมาณ</t>
  </si>
  <si>
    <t>เครื่องมือในการกำกับดูแล ติดตาม และประเมินผลการปฏิบัติงานให้บรรลุเป้าหมายที่กำหนดไว้ต่อไป</t>
  </si>
  <si>
    <t>รักษาและขยายฐานตลาด การจำหน่ายข้าวสารและอาหารดิบเพิ่มขึ้น</t>
  </si>
  <si>
    <t>"เป็นองค์กรหลักของประเทศในการสร้างตลาดกลางและเครือข่ายระดับท้องถิ่น เพื่อเป็นช่องทางการกระจายสินค้า</t>
  </si>
  <si>
    <t>และจำหน่ายผลผลิตทางการเกษตรและผลิตภัณฑ์ชุมชน"</t>
  </si>
  <si>
    <t>1.</t>
  </si>
  <si>
    <t>ส่งเสริมให้ตลาดสาขาขององค์การตลาด เป็น “ศูนย์รวมและกระจายสินค้า” ผลผลิตทางการเกษตร และผลิตภัณฑ์ชุมชน</t>
  </si>
  <si>
    <t>2.</t>
  </si>
  <si>
    <t>3.</t>
  </si>
  <si>
    <t>บริหารจัดการและพัฒนาบุคลากรในองค์การให้เกิดประสิทธิภาพสูงสุด</t>
  </si>
  <si>
    <t>4.</t>
  </si>
  <si>
    <t>พัฒนาทรัพย์สินและขยายฐานธุรกิจอื่นๆ ร่วมกับพันธมิตรเครือข่าย</t>
  </si>
  <si>
    <t xml:space="preserve">F2: เพิ่มรายได้ </t>
  </si>
  <si>
    <t xml:space="preserve">F3: บริหารต้นทุนและค่าใช้จ่าย </t>
  </si>
  <si>
    <t>ด้านลูกค้า และการตลาด:</t>
  </si>
  <si>
    <t>C2: รักษาฐานบริการสินค้าอุปโภค/บริโภค</t>
  </si>
  <si>
    <t xml:space="preserve">C6: สร้างความพึงพอใจของผู้มีส่วนเกี่ยวข้อง </t>
  </si>
  <si>
    <t>ด้านการดำเนินงานภายใน:</t>
  </si>
  <si>
    <t>I1: บริหารสัญญาอย่างมีประสิทธิภาพ</t>
  </si>
  <si>
    <t xml:space="preserve">I2: สร้างพันธมิตรทางธุรกิจ </t>
  </si>
  <si>
    <t xml:space="preserve">I3: สร้างภาพลักษณ์ที่แข็งแกร่ง </t>
  </si>
  <si>
    <t>I4: พัฒนาสินค้าและบริการได้ตรงความต้องการของตลาด</t>
  </si>
  <si>
    <t xml:space="preserve">I5: เพิ่มประสิทธิภาพการบริหารจัดการภายใน </t>
  </si>
  <si>
    <t xml:space="preserve">I6: มีการบริหารความเสี่ยงที่ดี </t>
  </si>
  <si>
    <t xml:space="preserve">I7: มีการติดตามและประเมินผลที่มีประสิทธิภาพ </t>
  </si>
  <si>
    <t xml:space="preserve">I8: มีการกำกับดูแลกิจการที่ดี </t>
  </si>
  <si>
    <t>I9:เสริมสร้างความโปร่งใส และป้องกันการทุจริต</t>
  </si>
  <si>
    <t>L1:พัฒนาบุคลากรเพื่อส่งเสริมองค์การ</t>
  </si>
  <si>
    <t>L2:พัฒนาและบริหารแผนแม่บทของหน่วยงานสนับสนุน</t>
  </si>
  <si>
    <t>4.แผนที่กลยุทธ์ องค์การตลาด</t>
  </si>
  <si>
    <t>โครงการอนาคร</t>
  </si>
  <si>
    <t>แผนปฏิบัติงาน ปีงบประมาณ 2560</t>
  </si>
  <si>
    <t>ตุลาคม 2559 - กันยายน 2560</t>
  </si>
  <si>
    <t>ปีงบประมาณ  2560  ผู้บริหารทุกระดับขององค์การตลาด กระทรวงมหาดไทย ได้ร่วมกันจัดทำแผนวิสาหกิจ  5 ปี โดยมีการกำหนดกลยุทธ์</t>
  </si>
  <si>
    <t>สำหรับกระบวนการจัดทำแผนปฏิบัติงาน ประจำปีงบประมาณ 2560 เริ่มต้นจากหน่วยงานผู้รับผิดชอบหน่วยงานขับเคลื่อนกลยุทธ์ที่กำหนดไว้</t>
  </si>
  <si>
    <t>สำเร็จของงาน</t>
  </si>
  <si>
    <t>7</t>
  </si>
  <si>
    <t>รวม</t>
  </si>
  <si>
    <t>3.วัตถุประสงค์แผน/โครงการ :</t>
  </si>
  <si>
    <t xml:space="preserve">2.ชื่อแผน/โครงการ: </t>
  </si>
  <si>
    <t>รายละเอียดงบดำเนินการ</t>
  </si>
  <si>
    <t>สูตรคำนวณ/คำอธิบาย</t>
  </si>
  <si>
    <t>รายละเอียดงบลงทุน</t>
  </si>
  <si>
    <t>รายละเอียดเพิ่มเติม</t>
  </si>
  <si>
    <t>ปริมาณงานรายเดือน</t>
  </si>
  <si>
    <t>ปริมาณงานสะสม</t>
  </si>
  <si>
    <t>ร้อยละ (%) ความก้าวหน้างานตามแผน</t>
  </si>
  <si>
    <t>ร้อยละ (%) ความก้าวหน้างานที่ปฏิบัติได้จริง</t>
  </si>
  <si>
    <t>ปริมมาณงานสะสม</t>
  </si>
  <si>
    <t>10.ระดับเป้าหมาย</t>
  </si>
  <si>
    <t>1. เพื่อให้การประเมินผลเป็นไปอย่างมีประสิทธิภาพ</t>
  </si>
  <si>
    <t>2. เพื่อให้ทุกหน่วยงานภายในองค์กรดำเนินงานบรรลุเป้าหมายที่วางไว้</t>
  </si>
  <si>
    <t>I7: การติดตามและประมวลผลที่มีประสิทธิภาพ</t>
  </si>
  <si>
    <t>รายงานผลการติดตามทุกเดือน</t>
  </si>
  <si>
    <t>ร้อยละ 100</t>
  </si>
  <si>
    <t xml:space="preserve"> ตลาดสาขาหนองม่วง</t>
  </si>
  <si>
    <t>ตลาดมาตรฐานไม่เป็นไปตามเป้าหมาย</t>
  </si>
  <si>
    <t>1. แต่งตั้งคณะทำงานการบริหารสัญญาตลาดสาขาหนองม่วง</t>
  </si>
  <si>
    <t>2. ประชุมระบุปัญหาในข้อสัญญาที่ผู้เช่าไม่ปฏิบัติตามพร้อมทั้งหา</t>
  </si>
  <si>
    <t xml:space="preserve">  แนวทางแก้ไข</t>
  </si>
  <si>
    <t>3. ดำเนินการให้ผู้เช่าปฏิบัติให้ถูกต้องตามข้อสัญญาอย่างเคร่งครัด</t>
  </si>
  <si>
    <t>5. สรุปและรายงานผลให้ผู้บริหารทราบ</t>
  </si>
  <si>
    <t>I7:การติดตามและประมวลผลที่มีประสิทธิภาพ</t>
  </si>
  <si>
    <t>ยุทธศาสตร์ด้าน........ผู้มีส่วนเกี่ยวข้อง.............</t>
  </si>
  <si>
    <t>I7: ตลาดสาขาปากคลองตลาด เป็นที่นิยมและเป็นต้นแบบ</t>
  </si>
  <si>
    <t>ผ่านตามเกณฑ์มาตรฐานอาหารปลอดภัย</t>
  </si>
  <si>
    <t>ระดับเพชร</t>
  </si>
  <si>
    <t>1.แต่งตั้งคณะทำงาน เพื่อร่วมพัฒนาตลาดให้ได้การรับรองมาตรฐานด้านสุขอนามัย</t>
  </si>
  <si>
    <t>2.ประชุมมอบหมายงาน วางแผนดำเนินงาน ตามหลักเกณฑ์การประเมินตลาด</t>
  </si>
  <si>
    <t>ตลาดสาขาปากคลองตลาด</t>
  </si>
  <si>
    <t xml:space="preserve">   3.1 ด้านสุขาภิบาลสิ่งแวดล้อมตลาด จำนวน 66 ข้อ</t>
  </si>
  <si>
    <t xml:space="preserve">   3.2 ด้านความปลอดภัยอาหาร จำนวน 6 ชนิด</t>
  </si>
  <si>
    <t xml:space="preserve">   3.3 ด้านคุ้มครองผู้บริโภค 3 ข้อ</t>
  </si>
  <si>
    <t>คณะทำงานพัฒนาตลาดสุขอนามัย</t>
  </si>
  <si>
    <t>4.จัดส่งคณะทำงานเข้าร่วมอบรมเรื่องมาตรฐานตลาด เพื่อให้มีความรู้ความเข้าใจ</t>
  </si>
  <si>
    <t xml:space="preserve">  เพื่อนำมาปฎิบัติให้ถูกต้องเป็นไปตามเกณฑ์ประเมินตลาด</t>
  </si>
  <si>
    <t>6.จัดทำสรุปปัญหาและข้อเสนอแนะในที่ประชุมเพื่อรายงานให้ผู้บริหารทราบ</t>
  </si>
  <si>
    <t>I7: การบริหารสัญญาให้มีประสิทธิภาพ</t>
  </si>
  <si>
    <t>1.แต่งตั้งคณะทำงานการบริหารสัญญาของตลาดสาขาปากคลองตลาด</t>
  </si>
  <si>
    <t>2.ประชุมระบุปัญหาในข้อสัญญาที่ผู้เช่าไม่ปฎิบัติตาม เช่น การชำระค่าเช่าที่ดินล่าช้า</t>
  </si>
  <si>
    <t>3.ดำเนินการให้ผู้เช่าปฎิบัติให้ถูกต้องตามข้อสัญญาอย่างเคร่งครัด</t>
  </si>
  <si>
    <t>ผู้เช่าไม่สามารถปฎิบัติให้เป็นไปตามข้อกำหนดของสัญญา</t>
  </si>
  <si>
    <t>การต่อเติมแผงโดยไม่ได้รับอนุญาต ฯลฯ พร้อมทั้งหาแนวทางแก้ไข</t>
  </si>
  <si>
    <t>ร้อยละ 90</t>
  </si>
  <si>
    <t>1 รับข้อมูลหนี้ต่างๆจากหน่วยงานภายในขององค์การตลาด</t>
  </si>
  <si>
    <t>1.1รับข้อมูลหนี้และรวบรวมพยานหลักฐานต่างๆ</t>
  </si>
  <si>
    <t>1.2ประชุมร่วมกันภายในแผนกเพื่อวางแผนและมอบหมายงาน</t>
  </si>
  <si>
    <t>1.3 ดำเนินการจัดทำหนังสือทวงถาม/ไกล่เกลี่ยก่อนส่งฟ้อง</t>
  </si>
  <si>
    <t>2.ดำเนินรวบรวมเอกสารหลักฐานเพื่อส่งสำนักงานอัยการดำเนินการตามกฎหมาย</t>
  </si>
  <si>
    <t>3.ทบทวนและประเมินผลการดำเนินการทุกไตรมาส</t>
  </si>
  <si>
    <t>ทุกแผนกและสาขาที่เกี่ยวข้อง</t>
  </si>
  <si>
    <t>4จัดทำรายการคดีความทั้งหมดที่องค์การตลาดเป็นผู้ยื่นฟ้องร้อง/ถูกฟ้องร้อง</t>
  </si>
  <si>
    <t>พร้อมรายงานสถานะของแต่ละคดีประจำปี</t>
  </si>
  <si>
    <t>1หน่วยงานเจ้าของคดีส่งเรื่องต่อแผนกกฎหมายไม่ครบถ้วนและล่าช้า</t>
  </si>
  <si>
    <t>2ดำเนินการไม่ทันกำหนดตามแผน</t>
  </si>
  <si>
    <t>1. เพื่อให้เกิดความโปร่งใสในการทำงาน และป้องกันปัญหาการทุจริต ประพฤติมิชอบในหน่วยงาน</t>
  </si>
  <si>
    <t>I8: การกำกับดูแลกิจการที่ดี</t>
  </si>
  <si>
    <t>2.เสริมสร้างคุณธรรมและความโปร่งใสในด้านการพัฒนาและยกระดับดัชนีความโปร่งใส(Transparency Index)</t>
  </si>
  <si>
    <t>3. เพื่อให้ทุกหน่วยงานภายในองค์กรดำเนินงานบรรลุเป้าหมายที่วางไว้</t>
  </si>
  <si>
    <t>1มีศูนย์การป้องกันการทุจริตฯ ภานในเดือน พ.ย.59</t>
  </si>
  <si>
    <t>1.จัดตั้งศูนย์การป้องกันการทุจริตฯและผู้รับผิดชอบ</t>
  </si>
  <si>
    <t>2.ทบทวนคู่มือเสริมสร้างความโปร่งใส และการป้องกันการทุจริต ปี 2560</t>
  </si>
  <si>
    <t>3.กำหนดนโยบายของผู้บริหารเกี่ยวกับการเสริมสร้างความโปร่งใสฯ</t>
  </si>
  <si>
    <t xml:space="preserve"> - จัดทำนโยบายและมาตรการจากผู้บริหาร ในการเสริมสร้างคุณธรรม</t>
  </si>
  <si>
    <t xml:space="preserve">   พัฒนายกระดับความโปร่งใส และป้องกันการทุจริต</t>
  </si>
  <si>
    <t xml:space="preserve">  -กิจกรรมประกาศเจตนารมณ์ของหน่วยงานในการต่อต้านการทุจริต</t>
  </si>
  <si>
    <t>ทุกแผนกและตลาดสาขา</t>
  </si>
  <si>
    <t xml:space="preserve">  -สร้างเครือข่ายการต่อต้านการทุจริตขององค์การตลาด โดยเปิดให้ประชาชน</t>
  </si>
  <si>
    <t xml:space="preserve">   ผู้รับบริการขององค์การตลาดเข้ามามีส่วนร่วม</t>
  </si>
  <si>
    <t>4.รายงานสรุปผลการดำเนินการ</t>
  </si>
  <si>
    <t>1.จัดตั้งศูนย์การป้องกันฯไม่ทันตามกำหนด</t>
  </si>
  <si>
    <t>2.ดำเนินการทบทวนคู่มือฯไม่ทันตามกำหนด</t>
  </si>
  <si>
    <t>1.จัดตั้งศูนย์การป้องกันการทุจริตฯ</t>
  </si>
  <si>
    <t>1.1จัดหาสถานที่และอุปกรณ์ต่างๆ                                       20,000  บาท</t>
  </si>
  <si>
    <t>1.2 จัดกิจกรรมประกาศเจตนารมณ์                                      10,000  บาท</t>
  </si>
  <si>
    <t xml:space="preserve">  1. แต่งตั้งคณะอนุกรรมการด้านธรรมาภิบาล และความรับผิดชอบต่อสังคม </t>
  </si>
  <si>
    <t xml:space="preserve">  2. ทบทวนกฎบัตร ประจำปี 2560</t>
  </si>
  <si>
    <t xml:space="preserve">  3. จัดทำแผนกิจกรรม CSR</t>
  </si>
  <si>
    <t xml:space="preserve">      แผนกประชาสัมพันธ์</t>
  </si>
  <si>
    <t xml:space="preserve">        3.1 กิจกรรม CSR ระยะสั้น</t>
  </si>
  <si>
    <t xml:space="preserve">             3.1.2 โครงการส่งเสริมอาหารปลอดภัย ใส่ใจสิ่งแวดล้อม (หนองม่วง)</t>
  </si>
  <si>
    <t xml:space="preserve">      แผนกที่เกี่ยวข้อง</t>
  </si>
  <si>
    <t xml:space="preserve">        3.2 กิจกรรม CSR ระยะยาว</t>
  </si>
  <si>
    <t xml:space="preserve">             3.2.1 โครงการตรวจสารเคมีกำจัดศัตรูพืชในผักสด (ปากคลองตลาด)</t>
  </si>
  <si>
    <t xml:space="preserve">  4. คณะอนุกรรมการด้านธรรมาภิบาลฯ ให้ความเห็นชอบแผนการจัดกิจกรรม</t>
  </si>
  <si>
    <t xml:space="preserve">  5. ปฏิบัติงานตามแผน CSR ที่กำหนด</t>
  </si>
  <si>
    <t xml:space="preserve">  7. สรุปผลการดำเนินกิจกรรม CSR ประจำปี นำเสนอต่อผู้บริหาร</t>
  </si>
  <si>
    <t xml:space="preserve">      ผู้เข้าร่วมในแต่ละพื้นที่ไม่เป็นไปตามเป้าหมาย</t>
  </si>
  <si>
    <t>1. หลักการและเหตุผล</t>
  </si>
  <si>
    <t>เพื่อเร่งรัดการเบิกจ่ายงบลงทุนตามมติคณะรัฐมนตรีที่ นร.0505/ว(ล)36703  ลงวันที่  29  กันยายน  2559</t>
  </si>
  <si>
    <t>แผนความสามารถเบิกจ่ายงบลงทุน</t>
  </si>
  <si>
    <t>1. เพื่อตรวจติดตามการเบิกจ่ายให้เป็นไปตามเป้าหมาย</t>
  </si>
  <si>
    <t>I5: เพิ่มประสิทธิภาพการบริหารจัดการภายใน</t>
  </si>
  <si>
    <t>การเบิกจ่ายงบลงทุน</t>
  </si>
  <si>
    <t>2. ติดตามการเบิกจ่ายตามแผน</t>
  </si>
  <si>
    <t>3. สรุปผลการติดตามและทบทวนแผนการดำเนินงานภายในวันที่ 5</t>
  </si>
  <si>
    <t>แผนกจัดหาและพัสดุ</t>
  </si>
  <si>
    <t xml:space="preserve">    ของเดือนที่กำหนด  แล้วรายงานให้ผู้บริหารทราบ</t>
  </si>
  <si>
    <t>4. สรุปผลการดำเนินงาน ปัญหาและอุปสรรค  แนวทางแก้ไขการเบิกจ่ายงบลงทุน</t>
  </si>
  <si>
    <t xml:space="preserve">    ประจำปีถัดไป แล้วเสนอให้ผู้บริหารทราบ</t>
  </si>
  <si>
    <t xml:space="preserve"> -</t>
  </si>
  <si>
    <t xml:space="preserve">รวมเป็นเงินทั้งสิ้น                                            </t>
  </si>
  <si>
    <t>ให้สอดคล้องกับยุทธศาสตร์หลักขององค์กร รวมถึงเปรียบเทียบข้อมูลในอดีตเพื่อให้ภาพรวมการดำเนินงานเป็นไปตามวัตถุประสงค์และเป้าหมายที่กำหนดไว้</t>
  </si>
  <si>
    <t>1. เพื่อให้ผู้บริหารทราบผลการดำเนินงาน เมื่อเปรียบเทียบกับแผนเป้าหมายของ องค์การ</t>
  </si>
  <si>
    <t>I5 : เพิ่มประสิทธิภาพการบริหารจัดการภายใน</t>
  </si>
  <si>
    <t>2. เพื่อให้ผู้บริหารมีข้อมูลที่เป็นปัจจุบันของผลการดำเนินงานขององค์การ</t>
  </si>
  <si>
    <t>3. เพื่อเป็นข้อมูลประกอบการวางแผนและตัดสินใจเกี่ยวกับการบริหารงานองค์การ</t>
  </si>
  <si>
    <t>สรุปผลให้ผู้บริหารทราบไม่เกินวันที่</t>
  </si>
  <si>
    <t>1.  ประชุมวางแผนการจัดทำรายงานผลการดำเนินงานและรายงาน</t>
  </si>
  <si>
    <t>10  ของทุกเดือน</t>
  </si>
  <si>
    <t>การวิเคราห์ผลการดำเนินงานเปรียบเทียบกับเป้าหมาย และข้อมูล</t>
  </si>
  <si>
    <t>ในอดีต</t>
  </si>
  <si>
    <t>2. จัดทำรายงานผลการดำเนินงานและรายงานวิเคราะห์ผลการดำเนินงาน</t>
  </si>
  <si>
    <t xml:space="preserve">เปรียบเทียบกับเป้าหมายและข้อมูลในอดีต </t>
  </si>
  <si>
    <t>3. ทบทวนและปรับปรุงแผนการดำเนินงานเพื่อปรับปรุงผังรายงานและ</t>
  </si>
  <si>
    <t>สาขาที่เกี่ยวข้อง</t>
  </si>
  <si>
    <t xml:space="preserve">ของผู้บริหาร ทุกไตรมาส </t>
  </si>
  <si>
    <t>4. สรุปผลการจัดทำรายงานผลการดำเนินงานและการวิเคราะห์ผลการ</t>
  </si>
  <si>
    <t>ดำเนินงานเปรียบเทียบกับเป้าหมายและข้อมูลในอดีต ให้ผู้อำนวยการ</t>
  </si>
  <si>
    <t>ทราบภายในวันที่ 10 ของทุกเดือน</t>
  </si>
  <si>
    <t xml:space="preserve">  รายงานผลการดำเนินงานไม่เป็นไปตามเป้าหมาย </t>
  </si>
  <si>
    <t>เนื่ององค์การตลาดจากมีเงินฝากประจำ จำนวน 232 ล้านบาท จึงต้องการบริหารจัดการลงทุนให้ได้รับประโยชน์สูงสุด</t>
  </si>
  <si>
    <t>1. เพื่อบริหารการลงทุนให้มีประสิทธิภาพ</t>
  </si>
  <si>
    <t>2. เพื่อเพิ่ม / ขยายการลงทุนให้ได้รับผลประโยชน์สูงสุด</t>
  </si>
  <si>
    <t>ผลตอบแทน</t>
  </si>
  <si>
    <t>ไม่ต่ำกว่าอัตราดอกเบี้ยปกติ ปี 60</t>
  </si>
  <si>
    <t>1. การบริหารการลงทุน</t>
  </si>
  <si>
    <t xml:space="preserve">  1.1 ศึกษาการบริหารเงินการลงทุน</t>
  </si>
  <si>
    <t xml:space="preserve">       - ตราสารหนี้ / ตราสารทุน</t>
  </si>
  <si>
    <t xml:space="preserve">       - อัตราดอกเบี้ยเงินฝากธนาคาร</t>
  </si>
  <si>
    <t xml:space="preserve">       - พันธบัตรรัฐบาล</t>
  </si>
  <si>
    <t xml:space="preserve">       - อื่น ๆ</t>
  </si>
  <si>
    <t>2. ประชุมวางแผน การลงทุนระยะสั้น</t>
  </si>
  <si>
    <t>3. นำแผนการลงทุนระยะสั้นเสนอผู้บริหาร</t>
  </si>
  <si>
    <t>4. นำเงินลงทุนตามแผนที่ได้รับอนุมัติ</t>
  </si>
  <si>
    <t>5. ทบทวนแผนการลงทุน นำเสนอผู้บริหารเพื่อให้องค์การได้รับประโยชน์สูงสุด</t>
  </si>
  <si>
    <t>6. สรุปและวิเคราะห์การดำเนินงานเพื่อใช้ในการปรับปรุงต่อไป</t>
  </si>
  <si>
    <t>ผลตอบแทนไม่เป็นไปตามเป้าหมาย</t>
  </si>
  <si>
    <t>1.จัดตั้งคณะทำงานมอบหมายงานผู้มีส่วนเกี่ยวข้อง</t>
  </si>
  <si>
    <t>2.ศึกษาข้อมูลการลดการใช้พลังงานภายในสำนักงานและภายนอกสำนักงาน</t>
  </si>
  <si>
    <t>3.จัดทำแผนประหยัดพลังงาน</t>
  </si>
  <si>
    <t>4.ประชาสัมพันธ์กิจกรรม</t>
  </si>
  <si>
    <t>5.ดำเนินกิจกรรมตามแผนประหยัดพลังงาน</t>
  </si>
  <si>
    <t>7.สรุปผลการดำเนินการ แนวทางการแก้ไขปัญหาให้ผู้บริหารทราบ</t>
  </si>
  <si>
    <t>1.ปฏิบัติงานไม่เป็นไปตามแผน</t>
  </si>
  <si>
    <t>2.รายได้ไม่เป็นไปตามเป้าหมายที่กำหนด</t>
  </si>
  <si>
    <t>ตลาดสาขาตลิ่งชันยังมีผู้ไม่มาทำการต่อสัญญาเช่าให้เป็นไปตามสัญญาปัจจุบันจึงได้จัดทำแผนการต่อสัญญาให้ผู้เช่ามาทำการต่อสัญญาเพิ่มขึ้น</t>
  </si>
  <si>
    <t>แผนบริหารผู้มาทำสัญญาเช่าเพิ่มขึ้นภายในตลาดสาขาตลิ่งชัน</t>
  </si>
  <si>
    <t>1.มีผู้มาทำสัญญาเพิ่มขึ้นโดยสัญญาเป็นสัญญาเช่าปัจจุบัน</t>
  </si>
  <si>
    <t>2.ศึกษาข้อมูลพัฒนาการทำสัญญาเช่าภายในตลาดสาขาตลิ่งชัน</t>
  </si>
  <si>
    <t>4.จัดทำหนังสือให้ผู้เช่ามาทำสัญญาเช่า</t>
  </si>
  <si>
    <t>5.ดำเนินกิจกรรมตามแผนพัฒนาสัญญาให้เป็นปัจจุบันภายในตลาดสาขาตลิ่งชัน</t>
  </si>
  <si>
    <t>1.จัดส่งจดหมายให้ผู้เช่ามาทำการต่ออายุสัญญาเช่า</t>
  </si>
  <si>
    <t>*ผู้ที่มีสัญญาเช่าทั้งหมดต้องทำการต่ออายุสัญญาให้เป็นปัจจุบันของสัญญาเช่า</t>
  </si>
  <si>
    <t xml:space="preserve">ประมาณการค่าใช้จ่ายในการจัดส่งไปรษณีย์ เดือนละประมาณ 3,000 บาท </t>
  </si>
  <si>
    <t>1.ค่าธรรมเนียมศาล ประมาณ 500 คดี              1,000,000 บาท</t>
  </si>
  <si>
    <t xml:space="preserve">2.ค่าทนาย/พนักงานอัยการ                             500,000 บาท </t>
  </si>
  <si>
    <t>3.ค่าใช้จ่ายอื่นๆ (ค่าเดินทาง,ค่าเบี้ยเลี้ยง,ค่าเอกสาร เป็นต้น)    500,000 บาท</t>
  </si>
  <si>
    <t>เพื่อการพัฒนาระบบ ICT ให้สามารถรองรับภารกิจ และยุทธศาสตร์ขององค์การตลาดให้สอดคล้องกับแผนวิสาหกิจฯ</t>
  </si>
  <si>
    <t xml:space="preserve">2.ชื่อแผน/โครงการ:     </t>
  </si>
  <si>
    <t>L2: พัฒนาและบริหารแผนแม่บทของหน่วยงานสนับสนุน</t>
  </si>
  <si>
    <t>1. การทบทวนและปรับปรุงแผนแม่บทเทคโนโลยีสารสนเทศและการสื่อสาร</t>
  </si>
  <si>
    <t xml:space="preserve">  1.1 เสนอแผนแม่บทฯที่ประชุมคณะผู้บริหาร</t>
  </si>
  <si>
    <t xml:space="preserve">  1.2 เสนอแผนแม่บทฯผู้อำนวยการองค์การตลาดเห็นชอบ</t>
  </si>
  <si>
    <t xml:space="preserve">  1.3 เสนอแผนแม่บทฯอนุพัฒนาองค์กรเทคโนโลยีสารสนเทศและประชาสัมพันธ์</t>
  </si>
  <si>
    <t xml:space="preserve">  1.4 เสนอแผนแม่บทฯให้คณะกรรมการองค์การตลาดให้ความเห็นชอบ </t>
  </si>
  <si>
    <t>2. ประกาศใช้แผนแม่บทฯ</t>
  </si>
  <si>
    <t>3. ประเมินการดำเนินงานตามแผนแม่บทฯ</t>
  </si>
  <si>
    <t>4. สรุปการดำเนินงานตามแผนแม่บท ฯ</t>
  </si>
  <si>
    <t xml:space="preserve"> -การเปลี่ยนแปลงนโยบาย</t>
  </si>
  <si>
    <t>เพื่อรักษาประสิทธิภาพในการใช้งานระบบคอมพิวเตอร์ให้ใช้งานได้อย่างต่อเนื่อง</t>
  </si>
  <si>
    <t>L3: ใช้ระบบเทคโนโลยีสารสนเทศในการสนับสนุนธุรกิจ</t>
  </si>
  <si>
    <t>พฤษจิกายน 2559 - พฤษภาคม 2560</t>
  </si>
  <si>
    <t>1. เสนอขออนุมัติโครงการฯ</t>
  </si>
  <si>
    <t>2. บำรุงรักษาอุปกรณ์คอมพิวเตอร์ขององค์การตลาด</t>
  </si>
  <si>
    <t xml:space="preserve">    2.1. อุปกรณ์ของสำนักงานใหญ่ ( 14 แผนก)</t>
  </si>
  <si>
    <t xml:space="preserve">    2.2 อุปกรณ์ของตลาดสาขา ( 5 สาขา)</t>
  </si>
  <si>
    <t>3. สรุปรายงานผลเสนอผู้บริหาร</t>
  </si>
  <si>
    <t xml:space="preserve"> -ไม่สามารถควบคุมไวรัสบางตัว</t>
  </si>
  <si>
    <t xml:space="preserve"> - งบประมาณอุปกรณ์บำรุงรักษา 3,000 บาท</t>
  </si>
  <si>
    <t>วิธีคำนวณลดอัตตราการแจ้งซ่อม= จำนวนแจ้งซ่อม X 100 ÷ จำนวน</t>
  </si>
  <si>
    <t xml:space="preserve"> - ค่าเบี้ยเลี้ยงและค่าใช้จ่ายในการเดินทาง  20,000 บาท</t>
  </si>
  <si>
    <t>แจ้งซ่อมทั้งหมดของปีก่อน</t>
  </si>
  <si>
    <t>สำรวจความพึงพอใจเพื่อนำผลการประเมินมาปรับปรุงและพัฒนาระบบเทคโนโลยีสารสนเทศขององค์กรให้มีประสิทธิภาพ</t>
  </si>
  <si>
    <t>มิถุนายน 2559 - กันยายน 2560</t>
  </si>
  <si>
    <t>ความพึงพอใจของผู้ใช้งาน</t>
  </si>
  <si>
    <t>ไม่น้อยกว่าร้อยละ 80</t>
  </si>
  <si>
    <t>1. วางแผนจัดทำแบบประเมินผลระบบเทคโนโลยีสารสนเทศ</t>
  </si>
  <si>
    <t>2. เสนอแบบประเมินผลผู้บริหารองค์การตลาดเห็นชอบ</t>
  </si>
  <si>
    <t>3. ดำเนินการประเมินผลความพึงพอใจแต่ละแผนก</t>
  </si>
  <si>
    <t>4. วิเคราะห์ผลการประเมินระบบเทคโนโลยีสารสนเทศ</t>
  </si>
  <si>
    <t>5. จัดทำสรุปแบบประเมินระบบเทคโนโลยีสารสนเทศเสนอผู้บริหาร</t>
  </si>
  <si>
    <t xml:space="preserve"> - คนไม่ตอบแบบสอบถาม/ตอบแต่ตอบไม่ครบ</t>
  </si>
  <si>
    <t>1. เพื่อตรวจสอบคุณภาพสินค้าและการจัดส่งให้มีประสิทธิภาพ</t>
  </si>
  <si>
    <t>1.จำนวนพื้นที่ในการสุ่มตรวจ</t>
  </si>
  <si>
    <t>1. กำหนดพื้นที่ในการเข้าตรวจ เพื่อตรวจสอบคุณภาพสินค้า</t>
  </si>
  <si>
    <t>2.ได้รับความพึงพอใจ</t>
  </si>
  <si>
    <t>2. ดำเนินการลงพื้นที่ในแต่ละภูมิภาคที่จะเข้าตรวจ (สุ่มตรวจ)</t>
  </si>
  <si>
    <t>3. จัดทำแบบสอบถามความพึงพอใจในการจัดส่งเครื่องอุปโภคบริโภค</t>
  </si>
  <si>
    <t>4. สรุปผลและรายงานผลการดำเนินงานให้ผู้บริหารทราบ</t>
  </si>
  <si>
    <t>จำนวนสุ่มตรวจไม่เป็นไปตามเป้าหมาย</t>
  </si>
  <si>
    <t>ความพึงพอใจไม่เป็นไปตามเป้าหมาย</t>
  </si>
  <si>
    <t>เพื่อสร้างมาตรฐานในการกำหนดหลักเกณฑ์การเป็นตัวแทนขององค์การตลาด</t>
  </si>
  <si>
    <t>1. ตั้งคณะทำงานเพื่อกำหนดหลักเกณฑ์</t>
  </si>
  <si>
    <t>2. ประชุมคณะทำงานเพื่อกำหนดหลักเกณฑ์การเป็นตัวแทนขององค์การตลาด</t>
  </si>
  <si>
    <t>4. เสนอหลักเกณฑ์ที่คณะกรรมการกำหนดเสนอให้ผู้บริหารเห็นชอบ</t>
  </si>
  <si>
    <t>ตัวแทนไม่ได้คุณภาพตามหลักเกณฑ์ที่กำหนด</t>
  </si>
  <si>
    <t>2 พัฒนาทบทวนระบบต่างๆ</t>
  </si>
  <si>
    <t xml:space="preserve"> - ผลตอบแทนความก้าวหน้าในสายอาชีพ </t>
  </si>
  <si>
    <t>1. เพื่อพัฒนาแผนแม่บทด้านบุคลากรขององค์การตลาดให้สอดคล้องกับแผนแม่บทขององค์การตลาด</t>
  </si>
  <si>
    <t>2. มีนโยบายและกลยุทธ์ด้านทรัพยากรบุคคล</t>
  </si>
  <si>
    <t>3. เสนอประธานให้ความเห็นชอบ</t>
  </si>
  <si>
    <t xml:space="preserve">  - ผู้บริหาร</t>
  </si>
  <si>
    <t xml:space="preserve"> - อนุกรรมการ</t>
  </si>
  <si>
    <t>ทุกแผนก/ทุกสาขา</t>
  </si>
  <si>
    <t xml:space="preserve"> - แผนแม่บทไม่ผ่านความเห็นชอบ</t>
  </si>
  <si>
    <t xml:space="preserve"> - ไม่เป็นไปตามระยะเวลาที่กำหนด</t>
  </si>
  <si>
    <t>1. เพื่อให้องค์การตลาดมีโครงสร้างองค์กรที่สอดคล้องกับวิสัยทัศน์ พันธกิจ และเป้าหมายขององค์กร</t>
  </si>
  <si>
    <t>2. เพื่อให้การบริหารทรัพยากรบุคคลขององค์การตลาดเป็นไปตามหลักบริหารเชิงกลยุทธ์</t>
  </si>
  <si>
    <t xml:space="preserve"> - </t>
  </si>
  <si>
    <t>I7: มีการติดตามและประมวลผลที่มีประสิทธิภาพ</t>
  </si>
  <si>
    <t xml:space="preserve"> - ไม่มีตัวชี้วัด</t>
  </si>
  <si>
    <t>1. เพื่อเป็นฐานข้อมูลทรัพยากรบุคคลประกอบการวางแผนและการตัดสินใจ</t>
  </si>
  <si>
    <t>ข้อมูลในระบบฐานข้อมูลทรัพยากรบุคคล</t>
  </si>
  <si>
    <t>2. เพื่อให้ผู้ปฏิบัติงานทำงานในสภาพแวดล้อมที่ได้มาตรฐานความปลอดภัย</t>
  </si>
  <si>
    <t>4. เพื่อสร้างวัฒนธรรมด้านความปลอดภัย</t>
  </si>
  <si>
    <t>1. ตั้งคณะกรรมการด้านอาชีวอนามัยและความปลอดภัย</t>
  </si>
  <si>
    <t>1. ทบทวนระเบียบข้อบังคับที่เกี่ยวข้อง</t>
  </si>
  <si>
    <t>5. รายงานผลการดำเนินงานต่อผู้อำนวยการ</t>
  </si>
  <si>
    <t>l2: พัฒนาและบริหารแผนแม่บทของหน่วยงานสนับสนุน</t>
  </si>
  <si>
    <t>สนับสนุนงานในด้านการดำเนินการประขุมให้เป็นไปตามวาระการประชุม และเป็นไปตามตัวชี้วัดบทบาทของคณะกรรมการรัฐวิสาหกิจ องค์การตลาด</t>
  </si>
  <si>
    <t>3. วัตถุประสงค์แผน/โครงการ :</t>
  </si>
  <si>
    <t>เพื่อให้การจัดประชุมคณะกรรมการองค์การตลาดเป็นไปด้วยความเรียบร้อย</t>
  </si>
  <si>
    <t>1. จัดการประชุม</t>
  </si>
  <si>
    <t>1. ส่งวาระการประชุมล่วงหน้าอย่างน้อย 7 วัน</t>
  </si>
  <si>
    <t xml:space="preserve">   1.1 กำหนดวันประชุม (บอร์ดกำหนด)</t>
  </si>
  <si>
    <t>2. จัดประชุมอย่างน้อยเดือนละ 1 ครั้ง</t>
  </si>
  <si>
    <t xml:space="preserve">   1.2 จัดทำระเบียบวาระการประชุม</t>
  </si>
  <si>
    <t>3. คณะกรรมการประเมินตนเองปีละ 1 ครั้ง</t>
  </si>
  <si>
    <t xml:space="preserve">         - เลขาคณะกรรมการ กำหนดวาระการประชุม</t>
  </si>
  <si>
    <t xml:space="preserve">         - รวบรวมเอกสาร/จัดทำเอกสารการประชุม</t>
  </si>
  <si>
    <t xml:space="preserve">   1.3 เชิญประชุม</t>
  </si>
  <si>
    <t>แผนกการประชุมและยานพาหนะ</t>
  </si>
  <si>
    <t xml:space="preserve">   1.4 จัดส่งวาระการประชุมล่วงหน้า 7 วัน ก่อนการประชุม</t>
  </si>
  <si>
    <t xml:space="preserve">   1.5 ดำเนินการจัดประชุม</t>
  </si>
  <si>
    <t xml:space="preserve">   1.6 สรุปรายงานการประชุม</t>
  </si>
  <si>
    <t>2. เบิกจ่ายเบี้ยประชุม ค่าตอบแทน และค่ารับรอง</t>
  </si>
  <si>
    <t xml:space="preserve">   2.1 ดำเนินการเบิกจ่ายค่าเบี้ยประชุม ค่าตอบแทน และค่ารับรอง</t>
  </si>
  <si>
    <t>3. การพัฒนาตนเองของคณะกรรมการ</t>
  </si>
  <si>
    <t xml:space="preserve">   3.1 จัดทำแบบสอบถามเพื่อประเมินตนเองของคณะกรรมการ (แบบประเมิน)</t>
  </si>
  <si>
    <t xml:space="preserve">   3.2 คณะกรรมการทบทวนแบบประเมิน</t>
  </si>
  <si>
    <t xml:space="preserve">   3.3 คณะกรรมการประเมินตนเอง และรายคณะ</t>
  </si>
  <si>
    <t xml:space="preserve">   3.4 แจ้งผลการประเมินให้คณะกรรมการพิจารณาพร้อมแสดงความคิดเห็น</t>
  </si>
  <si>
    <t xml:space="preserve">        (แจ้งผลฯ ในการประชุมคณะกรรมการ เดือนตุลาคม 2561)</t>
  </si>
  <si>
    <t>1. ไม่สามารถจัดส่งวาระการประชุมล่วงหน้าได้ทันตามกำหนด</t>
  </si>
  <si>
    <t>2. ไม่สามารถจัดประชุมคณะกรรมการได้ตามแผน</t>
  </si>
  <si>
    <t xml:space="preserve">2. ชื่อแผน/โครงการ :                     </t>
  </si>
  <si>
    <t>ค่าเบี้ยประชุมคณะกรรมการ 1,107,000 บาท</t>
  </si>
  <si>
    <t>ค่าตอบแทนคณะกรรมการ 1,152,000 บาท</t>
  </si>
  <si>
    <t>ค่ารับรอง 200,000 บาท</t>
  </si>
  <si>
    <t xml:space="preserve">รวมเป็นเงินทั้งสิ้น                                        </t>
  </si>
  <si>
    <t>เพื่อให้แผนอัตรากำลังคนสอดคล้องกับโครงสร้างองค์กรเป็นไปด้วยความเรียบร้อยและสนุบสนุนกับนโยบายและโครงสร้างใหม่ที่จะเกิดขึ้น</t>
  </si>
  <si>
    <t>เพื่อดำเนินการให้แผนแม่บทด้านบุคลากรขององค์การตลาดให้สอดคล้องกับแผนวิสาหกิจขององค์การตลาด</t>
  </si>
  <si>
    <t>เพื่อเป็นการทบทวนโครงสร้างและคำบรรยายลักษณะงานให้เป็นปัจจุบันและสอดคล้องกับการทำงานของพนักงานองค์การตลาด</t>
  </si>
  <si>
    <t>เพื่อใช้เป็นตัวกำหนดวัดผลการปฏิบัติงาน และใช้ในการพิจารณาเลื่อนขั้นเงินเดือน, ปรับปรุงโครงสร้าง, การพัฒนาในสายงานของพนักงานองค์การ</t>
  </si>
  <si>
    <t>เพื่อดำเนินการปรับปรุงและทบทวนระเบียบข้อบังคับขององค์การตลาด ให้เป็นปัจจุบัน</t>
  </si>
  <si>
    <t>เพื่อเพิ่มช่องทางการสื่อสารกับพนักงานและประชาชน ในการรับข้อมูลนำมาปรับปรุงองค์การตลาดต่อไป</t>
  </si>
  <si>
    <t xml:space="preserve">การควบคุมภายในนั้นเป็นกระบวนการปฏิบัติงานที่ถูกกำหนดร่วมกัน เพื่อให้เกิดความมั่นใจว่า วิธีการหรือการปฏิบัติงานตามที่กำหนดไว้จะทำให้บรรลุวัตถุประสงค์ของการควบคุม
</t>
  </si>
  <si>
    <t>1. เพื่อให้เกิดประสิทธิภาพของการดำเนินงานและความถี่ในกิจกรรมการควบคุม</t>
  </si>
  <si>
    <t>2. เพื่อให้มีการปฏิบัติตามกฏหมาย ระเบียบ และข้อบังคับที่เกี่ยวข้อง</t>
  </si>
  <si>
    <t>3.เพื่อให้มีการติดตามและประเมินผลการดำเนินงาน ใช้เป็นกรอบแนวทางและพัฒนาองค์กรอย่างต่อเนื่อง</t>
  </si>
  <si>
    <t xml:space="preserve"> - สร้างสภาพแวดล้อมของการควบคุม</t>
  </si>
  <si>
    <t>1. ประชุมคณะทำงานปรับปรุงประสิทธิภาพกระบวนงานภายใน</t>
  </si>
  <si>
    <t>2. ปรับปรุงและทบทวนคู่มือกระบวนการภายใน ประจำปี 2560</t>
  </si>
  <si>
    <t>แผนกบริหารความเสี่ยง</t>
  </si>
  <si>
    <t xml:space="preserve"> - ติดตามและควบคุมเอกสารรับจ่ายด้านการเงิน</t>
  </si>
  <si>
    <t xml:space="preserve"> - สรุปผลการดำเนินงานรายไตรมาส</t>
  </si>
  <si>
    <t>3. ดำเนินงานการควบคุมภายใน</t>
  </si>
  <si>
    <t>ทุกแผนก</t>
  </si>
  <si>
    <t xml:space="preserve"> - ประชาสัมพันธ์คู่มือการควบคุมภายใน และแผนการควบคุมภายใน Internet</t>
  </si>
  <si>
    <t xml:space="preserve"> - เผยแพร่การดำเนินงานใน Internet เช่น การอบรมสัมมนา</t>
  </si>
  <si>
    <t>4. จัดอบรม สัมมนา การควบคุมภายในให้ผู้บริหารและพนักงานที่ปฏิบัติงาน</t>
  </si>
  <si>
    <t>5. ดำเนินงานการควบคุมภายในตามที่กำหนดและรายงาน</t>
  </si>
  <si>
    <t>การควบคุมภายในตามระเบียบ คตง.</t>
  </si>
  <si>
    <t xml:space="preserve"> - ปอ.3</t>
  </si>
  <si>
    <t xml:space="preserve"> - ปย.2</t>
  </si>
  <si>
    <t xml:space="preserve"> - ปอ.1</t>
  </si>
  <si>
    <t xml:space="preserve"> - ปอ.2</t>
  </si>
  <si>
    <t xml:space="preserve"> - แบบสอบถาม 5 ด้าน (ปอ 2-1)</t>
  </si>
  <si>
    <t xml:space="preserve">      การติดตามเอกสารล่าช้ากว่าแผนงานที่กำหนดไว้</t>
  </si>
  <si>
    <t xml:space="preserve">รวมเป็นเงินทั้งสิ้น   </t>
  </si>
  <si>
    <t>เนื่องจากเกณฑ์การประเมินการควบคุมภายในขององค์การตลาด ในหัวข้อกิจกรรมการควบคุม ที่ให้  อต มีการจัดทำรายงานผลการดำเนินงานเปรียบเทียบกับเป้าหมาย</t>
  </si>
  <si>
    <t xml:space="preserve">ผลการวิเคราะห์ให้สอดคล้องกับสถานการณ์และความต้องการ </t>
  </si>
  <si>
    <t xml:space="preserve">   แบบสอบถามความพึงพอใจ</t>
  </si>
  <si>
    <t xml:space="preserve">  -เผยแพร่และประชาสัมพันธ์กิจกรรมต่างๆ มีการประเมินผล  </t>
  </si>
  <si>
    <t xml:space="preserve">รวมเป็นเงินทั้งสิ้น  </t>
  </si>
  <si>
    <t>- มีการปฏิบัติตามระเบียบ ข้อบังคับที่</t>
  </si>
  <si>
    <t>เกี่ยวข้องในเอกสารรับจ่ายด้านการเงิน</t>
  </si>
  <si>
    <t>ใช้งบดำเนินการร่วมกันกับการบริหารความเสี่ยงในการจัดโครงการอบรมสัมมนา</t>
  </si>
  <si>
    <t>ทั้งในและนอก กทม. ไม่เกิน 2 วัน 1 คืน</t>
  </si>
  <si>
    <t>1. เพื่อให้องค์การตลาดมีระบบการบริหารความเสี่ยงที่เป็นไปตามกระบวนการบริหารความเสี่ยง</t>
  </si>
  <si>
    <t>2. พัฒนาองค์ความรู้ของบุคลากร เพื่อการพัฒนากระบวนการบริหารความเสี่ยงแบบบูรณาการ</t>
  </si>
  <si>
    <t>กำหนดปัจจัยเสี่ยงองค์การ ปี 2560</t>
  </si>
  <si>
    <t>1.1 ค้นหาปัจจัยเสี่ยงจากแผนกต่างๆ</t>
  </si>
  <si>
    <t xml:space="preserve">1.2 รวบรวมข้อมูล และกำหนดเกณฑ์ RA,RT </t>
  </si>
  <si>
    <t>เพื่อกำหนดกรอบการวัดผลการบริหารความเสี่ยง</t>
  </si>
  <si>
    <t>1.3 สรุปผล และรายงานต่อคณะทำงานด้านบริหารความเสี่ยง</t>
  </si>
  <si>
    <t>และคณะผู้บริหารเพื่อขอมติเห็นชอบ</t>
  </si>
  <si>
    <t>1.4 นำมติ ข้อ 1.3 เสนอคณะอนุกรรมการด้านบริหารความเสี่ยงเพื่อพิจารณา</t>
  </si>
  <si>
    <t>การจัดทำคู่มือบริหารความเสี่ยงองค์การตลาดประจำปี</t>
  </si>
  <si>
    <t>2.1 ทบทวนและปรับปรุงคู่มือบริหารความเสี่ยง</t>
  </si>
  <si>
    <t>2.2 นำเสนอคู่มือฯ ต่อคณะทำงานด้านบริหารความเสี่ยง คณะผู้บริหาร</t>
  </si>
  <si>
    <t>และคณะอนุกรรมการด้านบริหารความเสี่ยง</t>
  </si>
  <si>
    <t>2.3  ประกาศใช้คู่มือบริหารความเสี่ยงองค์การตลาด</t>
  </si>
  <si>
    <t>การติดตามผลการบริหารความเสี่ยงและการรายงานผล</t>
  </si>
  <si>
    <t>การดำเนินงานล่าช้าไม่เป็นไปตามช่วงเวลาที่กำหนดไว้</t>
  </si>
  <si>
    <t>3.1 ติดตามการบริหารปัจจัยเสี่ยงจาก Risk Owner</t>
  </si>
  <si>
    <t>เพื่อขอมติเห็นชอบและสั่งการ</t>
  </si>
  <si>
    <t>3.3 นำมติ ข้อ 3.2 เสนอที่ประชุมอนุกรรมการด้านบริหารความเสี่ยง</t>
  </si>
  <si>
    <t>เพื่อพิจารณา</t>
  </si>
  <si>
    <t>3.4 รายงานคณะกรรมการองค์การตลาด เพื่อมติเห็นชอบ</t>
  </si>
  <si>
    <t>การจัดอบรมสัมมนา การบริหารความเสี่ยง</t>
  </si>
  <si>
    <t>4.1 จัดอบรมการบริหารความเสี่ยงแก่พนักงานในองค์กร</t>
  </si>
  <si>
    <t>4.2 ประเมินระดับความเข้าใจเรื่องการบริหารความเสี่ยงของพนักงานที่เข้า</t>
  </si>
  <si>
    <t>ร่วมโครงการอบรมสัมมนา</t>
  </si>
  <si>
    <t>ใช้งบดำเนินการร่วมกันกับการควบคุมภายใน ในการจัดโครงการอบรมสัมมนาทั้งใน</t>
  </si>
  <si>
    <t xml:space="preserve">และนอก กทม. ไม่เกิน 2 วัน 1 คืน </t>
  </si>
  <si>
    <t>ระบบสารสนเทศกับการสนับสนุนการบริหารความเสี่ยงมีความสำคัญในการทำงานมาก เพราะในการประมวลผลและแจ้งเตือนให้ทันกับสถานการณ์นั้น จำเป็นอย่างมากที่จะต้องใช้</t>
  </si>
  <si>
    <t>เทคโนโลยีเข้ามาช่วย</t>
  </si>
  <si>
    <t>1. เพื่อเพิ่มประสิทธิภาพในการบริหารปัจจัยเสี่ยง รวมถึงการวิเคราะห์ประเมินผลได้ดียิ่งขึ้น</t>
  </si>
  <si>
    <t>I5:เพิ่มประสิทธิภาพการบริหารจัดการภายใน</t>
  </si>
  <si>
    <t>1.วางแผนการพัฒนาระบบสารสนเทศเพื่อรองรับการบริหารความเสี่ยง</t>
  </si>
  <si>
    <t>2.จัดทำแผนผังขั้นตอนการบริหารปัจจัยเสี่ยง เช่น การเก็บข้อมูล การวิเคราะห์</t>
  </si>
  <si>
    <t>การประเมินผลฯ</t>
  </si>
  <si>
    <t>แผนบริหารความเสี่ยง</t>
  </si>
  <si>
    <t>3. ตรวจสอบความถูกต้องของข้อมูลของแผนผัง(Flowchart)</t>
  </si>
  <si>
    <t>4.สรุปรูปแบบของแผนผังขั้นตอนการวิเคราะห์ความเสี่ยงนำเสนอผู้บริหาร</t>
  </si>
  <si>
    <t>5.นำเสนอคณะอนุกรรมการความเสี่ยงเพื่อพิจารณา</t>
  </si>
  <si>
    <t xml:space="preserve">      </t>
  </si>
  <si>
    <t>3.ดำเนินการจัดกิจกรรม ตามเกณฑ์มาตรฐานของข้อบัญญัติกทม.</t>
  </si>
  <si>
    <t xml:space="preserve"> สืบเนื่องจากองค์การตลาดได้รับการประเมินผลการดำเนินงาน จากคณะอนุกรรมการจัดทำบันทึกข้อตกลงและประเมินผลการดำเนินงานรัฐวิสาหกิจประกอบด้วย 3 หัวข้อตัวชี้วัด ได้แก่</t>
  </si>
  <si>
    <t>1. การดำเนินการตามนโยบาย    2. ผลการดำเนินงานของรัฐวิสาหกิจ  3. การบริหารจัดการองค์การ ดังนั้นเพื่อติดตามผลการดำเนินการและรายงานผลความก้าวหน้าการปฏิบัติงานให้เป็นไปตามตัวชี้วัด</t>
  </si>
  <si>
    <t xml:space="preserve">รวมทั้งรายงานอุปสรรคและปัญหาในการดำเนินงานที่ไม่เป็นไปตามตัวชี้วัดเพื่อหาแนวทางในการแก้ไข </t>
  </si>
  <si>
    <t>1. เพื่อติดตามผลการดำเนินงานตามบันทึกข้อตกลงการประเมินผลขององค์การตลาดประจำปี 2560</t>
  </si>
  <si>
    <t xml:space="preserve">2. เพื่อรายงานผลการดำเนินงานตามบันทึกข้อตกลงการประเมินผลขององค์การตลาดประจำปี 2560 </t>
  </si>
  <si>
    <t>1. ประชุมวางแผนการติดตามการดำเนินงานตามบันทึกข้อตกลงฯประจำปี 2560</t>
  </si>
  <si>
    <t xml:space="preserve">     - จัดทำแผนการติดตามประเมินผลการดำเนินงาน</t>
  </si>
  <si>
    <t xml:space="preserve">     - กำหนดวันและเวลาประชุมติดตามประจำเดือน</t>
  </si>
  <si>
    <t xml:space="preserve"> ผู้ปฏิบัติงานไม่สามารถดำเนินงานได้ตามบันทึกข้อตกลงที่กำหนด</t>
  </si>
  <si>
    <t>เนื่องจากปัจจัยภายนอกเช่นคณะกรรมการองค์การตลาดไม่สามารถ</t>
  </si>
  <si>
    <t>ประชุมได้ตามระยะเวลาที่กำหนดไว้</t>
  </si>
  <si>
    <t xml:space="preserve">ค่ารับรอง                12,000.-บาท </t>
  </si>
  <si>
    <t>C2:รักษาฐานบริการสินค้าอุปโภค/บริโภค</t>
  </si>
  <si>
    <t>กิจการพิเศษ</t>
  </si>
  <si>
    <t>ตลาดสาขาตลิ่งชัน</t>
  </si>
  <si>
    <t>การประเมินผลระบบเทคโนโลยีสารสนเทศขององค์กร  1.ผู้มีส่วนได้ส่วนเสียภายในองค์กรประกอบด้วย ระบบเครือข่าย -ด้านการพัฒนาระบบงานสารสนเทศและเว็บไซต์</t>
  </si>
  <si>
    <t xml:space="preserve"> - บริการด้านอุปกรณ์คอมพิวเตอร์และอุปกรณ์ต่อพ่วง  - ระบบสารสนเทศที่ตอบสนองต่อความต้องการผู้รับบริการผู้มีส่วนได้ส่วนเสียภายในองค์กรและประชาชนรวมถีงนโยบาย</t>
  </si>
  <si>
    <t>ต่างๆของรัฐบาล  - ระบบสารสนทเทศที่ตอบสนองต่อความต้องการผู้รับบริการผู้มีส่วนได้ส่วยเสียภายในองค์กร  - แบบสอบถามความเชื่อมั่นต่อภาพลักษณ์ของแผนกสารสนเทศ</t>
  </si>
  <si>
    <t xml:space="preserve">ความเชื่อมั่นและลดขั้นตอนการปฏิบัติงาน  - แบบสอบถามด้านการพัฒนาบุคลากรด้านเทคโนโลยีสารสนเทศการจัดอบรมเพื่อถ่ายทอดความรู้  </t>
  </si>
  <si>
    <t xml:space="preserve">  2.ผู้มีส่วนได้ส่วนเสียภายนอกองค์กร - ระบบ Internet เว็บไซต์ อต.  - ระบบการชำระค่าบริการ  - ระบบ KTB BANKING     - ระบบรักษาความปลอดภัยในตลาด(กล้องวงจรปิด)</t>
  </si>
  <si>
    <t xml:space="preserve">  - ระบบกั้นรถยนต์อัตโนมัติ  - ศูนย์ข้อมูลข่าวสารขององค์การตลาด กระทรวงมหาดไทย  - ศูนย์ข้อมูล DOC  - ด้านกระบวนการ/ขั้นตอนในการให้บริการ - ความพึงพอใจในการใช้ - ระบบบริหารสัญญา </t>
  </si>
  <si>
    <t xml:space="preserve">งานระบบ  - ด้านการให้บริการของเจ้าหน้าที่ - ความรู้ ความสามารถ ของเจ้าหน้าที่ด้านสารสนเทศ </t>
  </si>
  <si>
    <t>ยุทธศาสตร์ด้าน........การดำเนินงานภายใน.............</t>
  </si>
  <si>
    <t xml:space="preserve">1 วางแผนการนำข้อมูลเข้าในระบบบริหารสัญญา </t>
  </si>
  <si>
    <t xml:space="preserve">2 ดำเนินการนำข้อมูลเข้าในระบบบริหารสัญญา </t>
  </si>
  <si>
    <t xml:space="preserve">3.ตรวจเช็คข้อมูลเข้าในระบบบริหารสัญญา </t>
  </si>
  <si>
    <t xml:space="preserve">4 ประกาศใช้ระบบในระบบบริหารสัญญา </t>
  </si>
  <si>
    <t>5.ประเมินผลการใช้งานระบบ</t>
  </si>
  <si>
    <t xml:space="preserve">6.สรุปผลการใช้งานระบบ ในระบบบริหารสัญญา </t>
  </si>
  <si>
    <t>ยุทธศาสตร์ด้าน........การเรียนรู้และการพัฒนา...........</t>
  </si>
  <si>
    <t>2.ความสะดวกในการให้บริหาร</t>
  </si>
  <si>
    <t>3.เพื่อเสริมประสิทธิภาพในการปฏิบัติงาน</t>
  </si>
  <si>
    <t>1. เพื่อเสริมสร้างภาพลักษณ์ที่ดีขององค์กร</t>
  </si>
  <si>
    <t>2.เพื่อกำหนดมาตรฐานและระยะเวลาในการนำขี้นข้อมูลความถูกต้องของข้อมูล</t>
  </si>
  <si>
    <t>3.เพื่อให้เป็นมาตรฐานในการกำหนดรูปแบบการประชาสัมพันธ์ข่าวสารบนเว็บไซต์ขององคฺการตลาด</t>
  </si>
  <si>
    <t>1วางแผนกำหนดผังกระบวนการเปิดเผยข้อมูลผ่านเว็บไซต์</t>
  </si>
  <si>
    <t>2.จัดทำคู่มือการนำข้อมูลขึ้นเว็บไซต์องค์การตลาด</t>
  </si>
  <si>
    <t>4.ประเมินผลความพึงพอใจของผู้ใช้งาน</t>
  </si>
  <si>
    <t>5.ทบทวนการประเมินผลคู่มือ</t>
  </si>
  <si>
    <t>6.สรุปผลการใช้งานตามกระบวนการเพื่อนำเสนอผู้บริหาร</t>
  </si>
  <si>
    <t>สารสนเทศ</t>
  </si>
  <si>
    <t xml:space="preserve">  </t>
  </si>
  <si>
    <t>3.จัดทำแผนการทำสัญญาเช่า</t>
  </si>
  <si>
    <t>5. ประกาศใช้หลักเกณฑ์</t>
  </si>
  <si>
    <t>6.ทบทวนปรับปรุงการใช้หลักเกณฑ์หลังจากประกาศ</t>
  </si>
  <si>
    <t>7.สรุปและรายงานให้ผู้บริหารเพื่อประกาศใช้ในปีงบประมาณ 2561</t>
  </si>
  <si>
    <t>เพื่อสร้างความมั่นใจให้กับกรมราชฑัณท์/เรือนจำ/หน่วยงานของรัฐ ที่องค์การตลาดส่งอาหารในเรื่องของคุณภาพปริมาณ และมาตรฐาน</t>
  </si>
  <si>
    <t>ภายในปี 2560</t>
  </si>
  <si>
    <t>แผนงานและงบประมาณ</t>
  </si>
  <si>
    <t>9. นำเสนอคณะกรรมการองค์การตลาด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</si>
  <si>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</si>
  <si>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</si>
  <si>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</si>
  <si>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</si>
  <si>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</si>
  <si>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</si>
  <si>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</si>
  <si>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</si>
  <si>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</si>
  <si>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</si>
  <si>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 xml:space="preserve">   หากมีการประกาศใช้พระราชบัญญัติการจัดซื้อจัดจ้างและ</t>
  </si>
  <si>
    <t>การบริหารงานพัสดุภาครัฐ พ.ศ.... อาจต้องมี</t>
  </si>
  <si>
    <t>การปรับแผนการเบิกจ่ายงบลงทุนใหม่  เนื่องจากมีกระบวนการ</t>
  </si>
  <si>
    <t>จัดซื้อจัดจ้างให้เป็นไปตามพระราชบัญญัติที่ประกาศใช้</t>
  </si>
  <si>
    <t>เป็นไปตามแผน</t>
  </si>
  <si>
    <t>ธนาคารที่เป็นรัฐวิสาหกิจตามกฎหมายว่าด้วยวิธีงบประมาณเว้นแต่จะได้รับอนุญาตจากกระทรวงการคลัง การฝากในประเภทบัญชีที่เหมาะสมและสอดคล้องกับความต้องการบริหารเงินของรัฐวิสาหกิจและให้ดอกผลรัฐวิสาหกิจมากที่สุด</t>
  </si>
  <si>
    <t>ยุทธศาสตร์ด้าน........การดำเนินงานภายใน............</t>
  </si>
  <si>
    <t>I5: เพิ่มประสิทธิภาพในการบริหารจัดการภายใน</t>
  </si>
  <si>
    <t>I6:มีการบริหารความเสี่ยงที่ดี</t>
  </si>
  <si>
    <t>ยุทธศาสตร์ด้าน.......การดำเนินงานภายใน.............</t>
  </si>
  <si>
    <t>L2: ใช้ระบบITในการสนับสนุนธุรกิจ</t>
  </si>
  <si>
    <t>ยุทธศาสตร์ด้าน........การดำเนินงานภายใน...............</t>
  </si>
  <si>
    <t xml:space="preserve">1.การเปิดเผยข้อมูลผ่านเว็บไซต์ขององค์การตลาดได้อย่างเหมาะสม </t>
  </si>
  <si>
    <t>ยุทธศาสตร์ด้าน........การดำเนินงานภายใน..............</t>
  </si>
  <si>
    <t>ยุทธศาสตร์ด้าน..............การดำเนินงานภายใน.....................</t>
  </si>
  <si>
    <t>เพื่อใช้เป็นข้อมูลประกอบการบริหารจัดการด้านบุคลากรขององค์การตลาด เช่น ประวัติการฝึกอบรม การเลื่อนตำแหน่ง ข้อมูลประวัติของพนักงาน</t>
  </si>
  <si>
    <t>ยุทธศาสตร์ด้าน......การดำเนินงานภายใน........................................</t>
  </si>
  <si>
    <t>C2:รักษาฐานบริการสินค้าเครื่องอุปโภคบริโภค</t>
  </si>
  <si>
    <t>ร้อยละ (%) ความก้าวหน้างานตามแผน(Plan)</t>
  </si>
  <si>
    <t>ปริมาณตามรายเดือน</t>
  </si>
  <si>
    <t>ก้าวหน้าของงาน</t>
  </si>
  <si>
    <t>ร้อยละ (%) ความก้าวหน้างานที่ปฏิบัติได้จริง(Actual)</t>
  </si>
  <si>
    <t xml:space="preserve">   2.1 การร่างสัญญาให้เช่าพื้นที่</t>
  </si>
  <si>
    <t>ตลาดสาขตลิ่งชัน</t>
  </si>
  <si>
    <t>คณะทำงานตลาดสาขาตลิ่งชัน</t>
  </si>
  <si>
    <t>นายวะชิต</t>
  </si>
  <si>
    <t xml:space="preserve">เป็นจำนวน 8 เดือน </t>
  </si>
  <si>
    <r>
      <rPr>
        <u/>
        <sz val="16"/>
        <color theme="1"/>
        <rFont val="TH SarabunPSK"/>
        <family val="2"/>
      </rPr>
      <t>อัตราดอกเบี้ยปกติ</t>
    </r>
    <r>
      <rPr>
        <sz val="16"/>
        <color theme="1"/>
        <rFont val="TH SarabunPSK"/>
        <family val="2"/>
      </rPr>
      <t xml:space="preserve">  อ้างอิงจากประกาศดอกเบี้ยธนาคารแห่งประเทศไทย วันที่ 31 ตุลาคม 2559 ที่อัตราปกติ 0.2500-1.70000 (ประจำ 6 เดือน)</t>
    </r>
  </si>
  <si>
    <r>
      <rPr>
        <u/>
        <sz val="16"/>
        <color theme="1"/>
        <rFont val="TH SarabunPSK"/>
        <family val="2"/>
      </rPr>
      <t>กฏเกณฑ์การลงทุน</t>
    </r>
    <r>
      <rPr>
        <sz val="16"/>
        <color theme="1"/>
        <rFont val="TH SarabunPSK"/>
        <family val="2"/>
      </rPr>
      <t xml:space="preserve">  ตามระเบียบกระทรวงการคลังว่าด้วยการบัญชีและการเงินของรัฐวิสาหกิจ พ.ศ.2558 ตามหมวด 2 การเงิน ข้อ 13 ให้รัฐวิสาหกิจฝากเงินไวกับ</t>
    </r>
  </si>
  <si>
    <t>แผนการปฏิบัติงานตามยุทธศาสตร์องค์การตลาด</t>
  </si>
  <si>
    <t xml:space="preserve">ภายใต้เป้าประสงค์เชิงกลยุทธ์: </t>
  </si>
  <si>
    <t>กิจกรรม</t>
  </si>
  <si>
    <t xml:space="preserve"> ช่วงเวลาที่ปฏิบัติงาน</t>
  </si>
  <si>
    <t>ตัวชี้วัดโครงการ (KPIs)</t>
  </si>
  <si>
    <t>ระดับเป้าหมาย</t>
  </si>
  <si>
    <t>ร้อยละ 80</t>
  </si>
  <si>
    <t>งบประมาณ</t>
  </si>
  <si>
    <t>ยุทธศาสตร์ด้าน............การเรียนรู้และพัฒนา........................</t>
  </si>
  <si>
    <t>L1: พัฒนาบุคลากรเพื่อส่งเสริมองค์กร</t>
  </si>
  <si>
    <t>ข้อเสนอแนะของ สคร. และปัจจัยเสี่ยงต่างๆที่เกี่ยวข้อง</t>
  </si>
  <si>
    <t>ผู้รับผิดชอบหลัก</t>
  </si>
  <si>
    <t>ผู้รับผิดชอบรอง</t>
  </si>
  <si>
    <t>ความเหมาะสม</t>
  </si>
  <si>
    <t>L1:เพื่อส่งเสริมองค์กรในด้านองค์ความรู้</t>
  </si>
  <si>
    <t>คณะทำงานด้านการบริหารจัดการองค์ความรู้ (KM)</t>
  </si>
  <si>
    <t>มาใช้ในองค์กร</t>
  </si>
  <si>
    <t>แผนกบริหารบุคคล/แผนกสารสนเทศ</t>
  </si>
  <si>
    <t>l1: พัฒนาบุคลากรเพื่อส่งเสริมองค์การ</t>
  </si>
  <si>
    <t>1.ตั้งคณะทำงานพัฒนาบุคลากรเพื่อสร้างแรงจูงใจในการปฏิบัติงาน</t>
  </si>
  <si>
    <t>ตัวชี้วัดโครงการ (KPI)</t>
  </si>
  <si>
    <t>L1: บริหารสัญญาอย่างมีประสิทธิภาพ</t>
  </si>
  <si>
    <t>ตลาดสาขา 3 สาขา</t>
  </si>
  <si>
    <t>ยุทธศาสตร์ด้าน.............ผู้มีส่วนเกี่ยวข้อง....................</t>
  </si>
  <si>
    <t xml:space="preserve"> แผนกตลาดและจัดส่งสินค้า</t>
  </si>
  <si>
    <t xml:space="preserve"> แผนกที่เกี่ยวข้อง</t>
  </si>
  <si>
    <t>ยุทธศาสตร์ด้าน............ผู้มีส่วนเกี่ยวข้อง.....................</t>
  </si>
  <si>
    <t xml:space="preserve"> ตัวชี้วัดโครงการ (KPI)</t>
  </si>
  <si>
    <t xml:space="preserve"> 1. แนะนำองค์การตลาดไปสู่กลุ่มฐานลูกค้าเป้าหมาย</t>
  </si>
  <si>
    <t xml:space="preserve">  - เข้าพบหน่วยงานเป้าหมายเพื่อประชาสัมพันธ์ภารกิจของ อต.</t>
  </si>
  <si>
    <t xml:space="preserve"> 2. จัดทำข้อเสนอให้ได้   20   ราย</t>
  </si>
  <si>
    <t xml:space="preserve">  -  โรงพยาบาล</t>
  </si>
  <si>
    <t xml:space="preserve">   - หน่วยงานกองทัพ</t>
  </si>
  <si>
    <t xml:space="preserve">   - โรงเรียน</t>
  </si>
  <si>
    <t xml:space="preserve"> 3. ดำเนินการจัดทำสัญญาซื้อขายรายใหม่  3 แห่ง</t>
  </si>
  <si>
    <t xml:space="preserve"> ภายใต้เป้าประสงค์เชิงกลยุทธ์ :</t>
  </si>
  <si>
    <t>ระยะเวลาดำเนินการ :</t>
  </si>
  <si>
    <t>ตัวชี้วัดโครงการ (KPI) :</t>
  </si>
  <si>
    <t>ระดับเป้าหมาย :</t>
  </si>
  <si>
    <t xml:space="preserve">     - มีอัตราการรับรู้ของกลุ่มเป้าหมายในพื้นที่</t>
  </si>
  <si>
    <t>พึงพอใจไมน้อยกว่าร้อยละ 80</t>
  </si>
  <si>
    <t xml:space="preserve">             3.1.1 โครงการหน้าบ้านน่ามอง ใส่ใจสิ่งแวดล้อม (ตลิ่งชัน)</t>
  </si>
  <si>
    <t xml:space="preserve">             3.1.3 โครงการอาหารปลอดภัยที่ องค์การตลาด สาขาลำพูน (ลำพูน)</t>
  </si>
  <si>
    <t xml:space="preserve">             3.1.4 โครงการตรวจสุขภาพผู้ประกอบการค้า (บางคล้า)</t>
  </si>
  <si>
    <t xml:space="preserve">             3.1.5 โครงการ CSR  ร่วมกับกระทรวงมหาดไทย และกลุ่มลูกค้า เช่น กรมราชทัณฑ์</t>
  </si>
  <si>
    <t xml:space="preserve">รณรงค์ประชาสัมพันธ์ </t>
  </si>
  <si>
    <t>ประสานงาน</t>
  </si>
  <si>
    <t xml:space="preserve">  6. ประเมินผลกิจกรรมและทบทวนแผนปฏิบัติการ</t>
  </si>
  <si>
    <t>เบี้ยเลี้ยงหน่วยงานที่ให้ความร่วมมือ</t>
  </si>
  <si>
    <t>รางวัลกิจกรรม</t>
  </si>
  <si>
    <t xml:space="preserve">         รวบรวมข้อมูลและกิจกรรม CSR หลังการปฏิบัติบรรจุลงรายงาน เพื่อนำข้อคิดเห็น</t>
  </si>
  <si>
    <t xml:space="preserve">สาขาละ 50,000 บาท </t>
  </si>
  <si>
    <t xml:space="preserve">      และแนวทางที่ได้รับไปปรับเป็นแนวทางในการดำเนินงานในปีต่อไป</t>
  </si>
  <si>
    <t>สำหรับกิจกรรมร่วมกับหน่วยงานอื่นๆ 200,000.- บาท</t>
  </si>
  <si>
    <t>รวมเป็นเงินทั้งสิ้น 350,000.- บาท (สามแสนห้าหมื่นบาทถ้วน)</t>
  </si>
  <si>
    <t>ความเสี่ยง</t>
  </si>
  <si>
    <t>ภายใต้เป้าประสงค์เชิงกลยุทธ์:</t>
  </si>
  <si>
    <t xml:space="preserve">L4:ศึกษาหาแนวทางเพื่อส่งเสริมการจัดทำโครงการ
</t>
  </si>
  <si>
    <t xml:space="preserve">I2:สร้างพันธมิตรทางธุรกิจ
</t>
  </si>
  <si>
    <t>ผู้มีส่วนเกี่ยวข้อง</t>
  </si>
  <si>
    <t>Modern Trade</t>
  </si>
  <si>
    <t>(ในพระราชดำริของพระเจ้าหลานเธอ พระองค์เจ้าพัชรกิตติยาภา ในการน้อมนำปรัชญา</t>
  </si>
  <si>
    <t>เศรษฐกิจพอเพียงมาปรับใช้) ไปจำหน่ายยัง Modern Trade</t>
  </si>
  <si>
    <t>เพื่อกำหนดแนวทางและกรอบการดำเนินงานร่วมกัน</t>
  </si>
  <si>
    <t>ช่วงเวลาที่ปฏิบัติงาน</t>
  </si>
  <si>
    <t>ร้อยละ (%) ความก้าวหน้าตามแผน (Plan)</t>
  </si>
  <si>
    <t>ร้อยละ (%) ความก้าวหน้าตามแผน (Action)</t>
  </si>
  <si>
    <t>ร้อยละความ</t>
  </si>
  <si>
    <t>การดำเนินงานไม่เป็นไม่ตามแผน</t>
  </si>
  <si>
    <t>ร้อยละการทำงานให้เป็นไปตามแผน</t>
  </si>
  <si>
    <t>1. แต่งตั้งคณะทำงานด้านการบริหารจัดการองค์ความรู้ (KM)</t>
  </si>
  <si>
    <t>3. จัดทำแผนระยะสั้นเพื่อส่งเสริมการนำระบบการจัดการองค์ความรู้</t>
  </si>
  <si>
    <t>ของกองสุขาภิบาลอาหาร สำนักอนามัยกทม.</t>
  </si>
  <si>
    <t xml:space="preserve"> ร้อยละความ</t>
  </si>
  <si>
    <t xml:space="preserve"> ผู้เช่าไม่สามารถปฏิบัติให้เป็นไปตามข้อกำหนดของสัญญา</t>
  </si>
  <si>
    <t>F2:เพิ่มรายได้และจำนวนลูกค้า</t>
  </si>
  <si>
    <t>1 จัดตั้งคณะทำงานกำหนดและหาแนวทางในการดำเนินงาน</t>
  </si>
  <si>
    <t>2 ติดตามนโยบายเร่งด่วนที่ได้รับมอบหมายจากกระทรวงมหาดไทย</t>
  </si>
  <si>
    <t>3 กำหนดแนวทางในการดำเนินการตามนโยบายที่ได้รับมอบหมาย</t>
  </si>
  <si>
    <t>4  ดำเนินการตามที่ได้รับมอบหมายรวมถึงรายงานผลความสำเร็จของงานตามนโยบาย</t>
  </si>
  <si>
    <t>การตอบสนองนโยบายเร่งด่วน</t>
  </si>
  <si>
    <t>3.วิเคราะห์และศึกษาความเป็นไปได้รวมกับการจัดทำโครงการ</t>
  </si>
  <si>
    <t>1.ประชุมหารือรวมกับกรมราชทัณฑ์ในการนำผลิตภัณฑ์ตามโครงการกำลังใจฯ</t>
  </si>
  <si>
    <t>รายเดือน</t>
  </si>
  <si>
    <t>งานสะสม</t>
  </si>
  <si>
    <t>งานรายเดือน</t>
  </si>
  <si>
    <t>ระยะเวลาดำเนินการ:</t>
  </si>
  <si>
    <t>ร้อยละความก้าวหน้าของงานเป็นไปตามแผน</t>
  </si>
  <si>
    <t xml:space="preserve"> ระยะเวลาดำเนินการ:</t>
  </si>
  <si>
    <t xml:space="preserve"> กิจกรรม</t>
  </si>
  <si>
    <t>ร้อยละความก้าวหน้าของงาน</t>
  </si>
  <si>
    <t>ระยะเวลาดำเนินการ</t>
  </si>
  <si>
    <t>และพัฒนาระบบเพื่อเสริมสร้างคุณค่าในงานตามพันธกิจขององค์กร</t>
  </si>
  <si>
    <t xml:space="preserve"> ผู้รับผิดชอบรอง</t>
  </si>
  <si>
    <t xml:space="preserve"> งบประมาณ</t>
  </si>
  <si>
    <t>ใช้งบรวมกับแผนกบริหารความเสี่ยง</t>
  </si>
  <si>
    <t xml:space="preserve"> ความเสี่ยง</t>
  </si>
  <si>
    <t xml:space="preserve"> ภายใต้เป้าประสงค์เชิงกลยุทธ์:</t>
  </si>
  <si>
    <t xml:space="preserve"> ผู้รับผิดชอบหลัก</t>
  </si>
  <si>
    <t>2. ประชุมหารือแนวทางการดำเนินงานในกิจกรรม</t>
  </si>
  <si>
    <t>3. เผยแพร่ระเบียบข้อบังคับ</t>
  </si>
  <si>
    <t>2.ดำเนินการเผยแพร่ให้พนักงานรับทราบเกี่ยวกับช่องทางในการสื่อสาร</t>
  </si>
  <si>
    <t>3. ประเมินความพึงพอใจของพนักงาน</t>
  </si>
  <si>
    <t>4. ทบทวนช่องการเผยแพร่และติดต่อกับองค์การตลาด</t>
  </si>
  <si>
    <t>1.ประชุมหารือพัฒนาระบบช่องทางในการสื่อสารและแรงงานสัมพันธ์</t>
  </si>
  <si>
    <t>3.เพื่อให้มีการติดตามคดีความและมีการดำเนินการทางกฎหมายอย่างเคร่งครัด</t>
  </si>
  <si>
    <t xml:space="preserve">รวมเป็นเงินทั้งสิ้น                  </t>
  </si>
  <si>
    <t>3.วิเคราะห์สมรรถนะด้านการบริหารจัดการ และสมรรถนะเฉพาะกลุ่มงาน</t>
  </si>
  <si>
    <t>7.สรุปและรายงานผลการดำเนินการ</t>
  </si>
  <si>
    <t>6.ประเมินการฝึกอบรมในการนำมาปรับปรุงการปฏิบัติงาน</t>
  </si>
  <si>
    <t>20</t>
  </si>
  <si>
    <t>100</t>
  </si>
  <si>
    <t>14</t>
  </si>
  <si>
    <t xml:space="preserve">C1:ตลาดสดได้มาตรฐาน </t>
  </si>
  <si>
    <t xml:space="preserve">C3: Promotor </t>
  </si>
  <si>
    <t xml:space="preserve">C4: Trading </t>
  </si>
  <si>
    <t xml:space="preserve">C5: ตอบสนองนโยบายผ่านโครงการประชารัฐ </t>
  </si>
  <si>
    <t xml:space="preserve">C7:สร้างระบบโลจิสติกส์ที่ตอบสนองภาระกิจองค์การ </t>
  </si>
  <si>
    <t xml:space="preserve">C8: Co-Regulator </t>
  </si>
  <si>
    <t>L3:ใช้ระบบ IT ในการสนับสนุนธุรกิจ</t>
  </si>
  <si>
    <t xml:space="preserve">L4:ศึกษาหาแนวทางเพื่อส่งเสริมองค์การสู่ 4.0 </t>
  </si>
  <si>
    <t>ติดตามกำกับดูแลบริหารสัญญาโครงการปากคลองตลาด ให้ตลาดได้มาตรฐานด้านสุขอนามัย</t>
  </si>
  <si>
    <t xml:space="preserve">โครงการพัฒนาระบบบริหารสัญญาแบบครบวงจร (One Stop Service) </t>
  </si>
  <si>
    <t>แผนลดการใช้พลังงานอย่างมีประสิทธิภาพ</t>
  </si>
  <si>
    <t>บริหารสัญญาเช่าพื้นที่ตลาดสาขาหนองม่วง</t>
  </si>
  <si>
    <t xml:space="preserve">บริหารสัญญาโครงการปากคลองตลาด </t>
  </si>
  <si>
    <t>แผนกิจกรรม ด้านความรับผิดชอบต่อสังคม (CSR)</t>
  </si>
  <si>
    <t>การตอบสนองนโยบายเร่งด่วนกระทรวงมหาดไทย</t>
  </si>
  <si>
    <t>การสร้างความร่วมมือกับกรมราชทัณฑ์ในการนำผลิตภัณฑ์ตามโครงการกำลังใจ</t>
  </si>
  <si>
    <t>แผนติดตามและประเมินผลตามบันทึกข้อตกลง</t>
  </si>
  <si>
    <t>แผนการจัดทำรายงานผลการดำเนินงานและวิเคราะห์ผลการดำเนินงานเปรียบเทียบกับแผนเป้าหมายขององค์การ</t>
  </si>
  <si>
    <t>แผนการจัดประชุมคณะกรรมการองค์การตลาด</t>
  </si>
  <si>
    <t>แผนพัฒนางานด้านบริหารความเสี่ยง ปี 2560</t>
  </si>
  <si>
    <t>แผนสารสนเทศที่สนับสนุนการบริหารความเสี่ยง</t>
  </si>
  <si>
    <t>แผนเพิ่มประสิทธิภาพการควบคุมภายใน</t>
  </si>
  <si>
    <t>การทบทวนแผนแม่บทเทคโนโลยีสารสนเทศฯ ประจำปี 2560</t>
  </si>
  <si>
    <t>บำรุงรักษาอุปกรณ์คอมพิวเตอร์ขององค์การตลาด</t>
  </si>
  <si>
    <t>การประเมินผลระบบเทคโนโลยีสารสนเทศขององค์กร</t>
  </si>
  <si>
    <t>แผนการเปิดเผยข้อมูลข่าวสารผ่านทางเว็บไซต์อย่างเหมาะสม</t>
  </si>
  <si>
    <t>เพื่อให้มีการดำเนินงานด้านคดีความต่างๆขององค์การตลาดเป็นไปอย่างมีประสิทธิภาพ และถูกต้องตามกฎหมาย ระเบียบ ข้อบังคับ องค์การตลาดจึงต้องดำเนินการจัดทำ</t>
  </si>
  <si>
    <t>แผนการติดตามคดีความต่างๆขององค์การตลาดเพื่อเป็นแผนงานในการปฏิบัติงาน สามารถตรวจสอบ และดำเนการได้อย่างถูกต้อง</t>
  </si>
  <si>
    <t>2.ประชุมคณะทำงานฯ เพื่อวางแผนการดำเนินงานจัดทำแผน</t>
  </si>
  <si>
    <t>1.จัดตั้งคณะทำงานฯ เพื่อวางแผนการดำเนินงานจัดทำแผน</t>
  </si>
  <si>
    <t>5.รวบรวมข้อมูลที่ได้จัดทำแผนขององค์การตลาด</t>
  </si>
  <si>
    <t>6. จัดทำรูปเล่มแผนขององค์การตลาด</t>
  </si>
  <si>
    <t>7.นำเสนอผู้อำนวยการองค์การตลาด</t>
  </si>
  <si>
    <t>8.นำเสนอคณะอนุกรรมการพัฒนาองค์กรฯ</t>
  </si>
  <si>
    <t>10.นำเสนอกระทรวงมหาดไทยและสำนักงานคณะกรรมการนโยบายรัฐวิสาหกิจ</t>
  </si>
  <si>
    <t xml:space="preserve">3.ดำเนินการจัดจ้างที่ปรึกษาจัดทำแผน </t>
  </si>
  <si>
    <t>4.ดำเนินการระดมความคิดจัดทำแผนร่วมกับที่ปรึกษา</t>
  </si>
  <si>
    <t>แผนกที่เกี่ยวข้องและคณะทำงานฯ</t>
  </si>
  <si>
    <t>ใช้งบร่วมกับแผนการสร้างความรวมมือ</t>
  </si>
  <si>
    <t xml:space="preserve"> ไปจำหน่ายใน Modern Trade</t>
  </si>
  <si>
    <t xml:space="preserve"> - คณะกรรมการองค์การตลาด</t>
  </si>
  <si>
    <t>4. จัดอบรมสัมมนาเพื่อสื่อสารและทำความเข้าใจกับพนักงานทุกคน</t>
  </si>
  <si>
    <t>6. ประเมินผลและสรุปผลการประเมินในการดำเนินงานต่อผู้อำนวยการ</t>
  </si>
  <si>
    <t>1. ตั้งคณะทำงานจัดทำแผนแม่บทด้านบุคลากรขององค์การตลาด</t>
  </si>
  <si>
    <t>1. ประชุมกำหนดผู้รับผิดชอบ (แผนกบริหารบุคคล)</t>
  </si>
  <si>
    <t xml:space="preserve"> - สภาพแวดล้อมในการทำงาน รักษาอัตราคงอยู่ของบุคลากร/สำรวจอัตรากำลัง</t>
  </si>
  <si>
    <t>1. จัดตั้งคณะทำงานด้านทบทวนโครงสร้างและคำบรรยายลักษณะงาน/อัตรากำลัง</t>
  </si>
  <si>
    <t>2. รายงานผลต่อผู้บริหารและพนักงานให้ความเห็นชอบ</t>
  </si>
  <si>
    <t>5. ดำเนินการวิเคราะห์และรายงานผลต่อผู้อำนวยการ</t>
  </si>
  <si>
    <t>1.ประชุมหารือเพื่อกำหนดตัวชี้วัดผลการดำเนินงาน</t>
  </si>
  <si>
    <t>1.ประชุมหารือแนวทางในการพัฒนาระบบข้อมูลบุคลากร</t>
  </si>
  <si>
    <t>ดำเนินการได้ถูกต้องครบถ้วนและความทันสมัยของ</t>
  </si>
  <si>
    <t xml:space="preserve">แผนการติดตามคดีความที่องค์การตลาดเป็นผู้ยื่นฟ้องร้อง / ถูกฟ้องร้อง </t>
  </si>
  <si>
    <t>แผนเสริมสร้างคุณธรรม พัฒนายกระดับความโปร่งใส และป้องกันการทุจริตในหน่วยงาน องค์การตลาด กระทรวงมหาดไทย</t>
  </si>
  <si>
    <t>แผนรักษามาตรฐานคุณภาพความพึงพอใจสินค้าขององค์การตลาด</t>
  </si>
  <si>
    <t>1.ติดตามกำกับดูแลบริหารสัญญาโครงการปากคลองตลาด ให้ตลาดได้มาตรฐานด้านสุขอนามัย</t>
  </si>
  <si>
    <t xml:space="preserve">2.บริหารสัญญาโครงการปากคลองตลาด </t>
  </si>
  <si>
    <t>3.แผนลดการใช้พลังงานอย่างมีประสิทธิภาพ</t>
  </si>
  <si>
    <t>4.แผนบริหารผู้มาทำสัญญาเช่าเพิ่มขึ้นภายในตลาดสาขาตลิ่งชัน</t>
  </si>
  <si>
    <t>ยุทธศาสตร์...........ผู้มีส่วนเกี่ยวข้อง................</t>
  </si>
  <si>
    <t>ยุทธศาสตร์.......ผู้มีส่วนเกี่ยวข้อง...............</t>
  </si>
  <si>
    <t>ยุทธศาสตร์..............ผู้มีส่วนเกี่ยวข้อง.................</t>
  </si>
  <si>
    <t>5.ประเมินผล ติดตาม แก้ไข รายงานให้ผู้บริหารทราบทุกไตรมาส</t>
  </si>
  <si>
    <t>4.ติดตามผลการดำเนินงาน รายงานผลให้ผู้บริหารทราบ</t>
  </si>
  <si>
    <t>6.ติดตามประเมินผลการดำเนินกิจกรรมรายไตรมาสให้ผู้บริหารทราบ</t>
  </si>
  <si>
    <t>4. ติดตามผลการดำเนินงาน รายงานผลให้ผู้บริหารทราบ</t>
  </si>
  <si>
    <t xml:space="preserve"> 4. ติดตามประเมินผล และรายให้ผู้บริหารทราบ</t>
  </si>
  <si>
    <t>5.สรุปและรายงานให้ผู้บริหารทราบ</t>
  </si>
  <si>
    <t>ยืนยันปฏิบัติตามแผน</t>
  </si>
  <si>
    <t>(ชื่อ-สกุล) .............................................................................</t>
  </si>
  <si>
    <t>(ตำแหน่งหัวหน้าแผนกการประชุมและยานพาหนะ)</t>
  </si>
  <si>
    <t xml:space="preserve">       (ตำแหน่งหัวหน้าแผนกสารสนเทศ)</t>
  </si>
  <si>
    <t xml:space="preserve">1. เตรียมความพร้อมและเพื่อรองรับการพัฒนาศูนย์บริการจุดเดียวเบ็ดเสร็จ หรือศูนย์บริการแบบครบวงจร (One Stop Service) ระบบบริหารสัญญา </t>
  </si>
  <si>
    <t>2. เพื่ออำนวยความสะดวกแก่ประชาชนที่มารับบริการองค์การตลาด</t>
  </si>
  <si>
    <t xml:space="preserve">       (ตำแหน่งหัวหน้าแผนกตลาดและจัดส่งสินค้า)</t>
  </si>
  <si>
    <t xml:space="preserve">       (ตำแหน่งหัวหน้าแผนกกิจารพิเศษ)</t>
  </si>
  <si>
    <t xml:space="preserve">       (ตำแหน่งหัวหน้าแผนกแผนงานและงบประมาณ)</t>
  </si>
  <si>
    <t xml:space="preserve">       (ตำแหน่งหัวหน้าแผนกติดตามและประเมินผล)</t>
  </si>
  <si>
    <t xml:space="preserve">       (ตำแหน่งหัวหน้าแผนกบริหารความเสี่ยง)</t>
  </si>
  <si>
    <t xml:space="preserve">              (ตำแหน่งหัวหน้าแผนกบริหารบุคคล)</t>
  </si>
  <si>
    <t xml:space="preserve">      แผนกบริหารบุคคล และแผนกแผนงานงบประมาณ</t>
  </si>
  <si>
    <t xml:space="preserve">      แผนกบริหารบุคคล</t>
  </si>
  <si>
    <t xml:space="preserve">      แผนกบริหารบุคคล/คณะทำงาน</t>
  </si>
  <si>
    <t xml:space="preserve">              (ตำแหน่งหัวหน้าแผนกจัดหาและพัสดุ)</t>
  </si>
  <si>
    <t xml:space="preserve">              (ตำแหน่งหัวหน้าแผนกกฎหมาย)</t>
  </si>
  <si>
    <t xml:space="preserve">          (ตำแหน่งหัวหน้าแผนกบัญชี)</t>
  </si>
  <si>
    <t xml:space="preserve">          (ตำแหน่งหัวหน้าแผนกการเงิน)</t>
  </si>
  <si>
    <t xml:space="preserve">            (ตำแหน่งผู้จัดการตลาดสาขาปากคลองตลาด)</t>
  </si>
  <si>
    <t xml:space="preserve">        (ตำแหน่งผู้จัดการตลาดสาขาตลิ่งชัน)</t>
  </si>
  <si>
    <t xml:space="preserve">      (ตำแหน่งผู้จัดการตลาดสาขาตลิ่งชัน)</t>
  </si>
  <si>
    <t xml:space="preserve">       (ตำแหน่งผู้จัดการตลาดสาขาหนองม่วง)</t>
  </si>
  <si>
    <t xml:space="preserve">                 (ตำแหน่งหัวหน้าแผนกประชาสัมพันธ์)</t>
  </si>
  <si>
    <t>แผนการขยายฐานลูกค้าการส่งสินค้าอุปโภคบริโภคให้หน่วยงานอื่นๆ</t>
  </si>
  <si>
    <t>แผนการจัดทำหลักเกณฑ์มาตรฐานในการเป็นตัวแทนจัดส่งเครื่องอุปโภคบริโภคขององค์การตลาด</t>
  </si>
  <si>
    <t>3. สรุปหลักเกณฑ์การเป็นตัวแทนจัดส่งเครื่องอุปโภค บริโภค</t>
  </si>
  <si>
    <t xml:space="preserve">แผนจ้างที่ปรึกษา </t>
  </si>
  <si>
    <t>3.ประกาศใช้คู่มือ</t>
  </si>
  <si>
    <t>1. เพื่อให้ตลาดปากคลองตลาดผ่านการรับรองมาตรฐาน</t>
  </si>
  <si>
    <t>2. เพื่อพัฒนาตลาดให้ถูกสุขอนามัย</t>
  </si>
  <si>
    <t xml:space="preserve">ตลาดสาขาปากคลองตลาด ได้ทำสัญญาให้สิทธิลงทุนพัฒนาและบริหารโครงการปากคลองตลาด กับบริษัทปากคลองตลาด (2552) จำกัด </t>
  </si>
  <si>
    <t>สาขาปากคลองตลาด จึงได้จัดทำแผนการบริหารสัญญา เพื่อให้ผู้เช่าปฎิบัติตามข้อกำหนดของสัญญา</t>
  </si>
  <si>
    <t>1. เพื่อให้ผู้เช่าปฎิบัติตามข้อกำหนดของสัญญา</t>
  </si>
  <si>
    <t>ตลาดสาขาตลิ่งชันได้มีการใช้พลังงานเป็นจำนวนมากจึงได้จัดทำแผนงานลดการใช้พลังงานขึ้นมาเพื่อลดค่าใช้จ่าย</t>
  </si>
  <si>
    <t>1. เพื่อสร้างมาตรฐานการใช้พลังงาน</t>
  </si>
  <si>
    <t>2. เพื่อลดค่าใช้จ่ายในการใช้พลังงาน</t>
  </si>
  <si>
    <t>2.ปฏิบัติงานไม่เป็นไปตามเป้าหมาย 10%</t>
  </si>
  <si>
    <t>ยุทธศาสตร์ด้าน...........การดำเนินงานภายใน......................</t>
  </si>
  <si>
    <t>ยุทธศาสตร์ด้าน..........การดำเนินงานภายใน..............</t>
  </si>
  <si>
    <t>ยุทธศาสตร์ด้าน.........การดำเนินงานภายใน.................</t>
  </si>
  <si>
    <t>ลดปัญหาการชำระค่าเช่าพื้นที่ล่าช้า</t>
  </si>
  <si>
    <t>1. เพื่อให้ผู้เช่าปฏบัติตามข้อกำหนดของสัญญา</t>
  </si>
  <si>
    <t>ปัจจุบันตลาดสาขาหนองม่วงได้มีเอกชนเช่าพื้นที่ เพื่อการดำเนินการด้านบริหารสัญญาให้มีประสิทธิภาพ ตลาดสาขาหนองม่วงจึงได้จัดทำแผนการบริหารสัญญาเพื่อเป็นการ</t>
  </si>
  <si>
    <t>ภายใต้การกำกับดูแลกิจการที่ดี อต. ต้องดำเนินงานด้วยจิตสำนึกความรับผิดชอบต่อผลกระทบในด้านต่างๆ ทั้งสิ่งแวดล้อมและชุมชน โดยยีดหลักการดำเนินการอย่างมีจริยธรรม โปร่งใส ตรวจสอบได้</t>
  </si>
  <si>
    <t xml:space="preserve"> เคารพต่อหลักสิทธิมนุษยชนปฎิบัติตามข้อกำหนดของกฎหมาย โดยคำนีงถึงผลประโยชน์ของผู้มีส่วนได้เสีย ซึ่งเป็นปัจจัยสำคัญที่จะทำให้เกิดการสร้างมูลค่าเพิ่มในรัฐวิสาหกิจ กิจกรรม CSR </t>
  </si>
  <si>
    <t>ถูก สคร. กำหนดให้เป็นกิจกรรมหนึ่งในการประเมินผลการดำเนินงานของ อต.  โดยเฉพาะกิจกรรม CSR ในกระบวนการ ด้วยเหตุนี้ อต. จึงต้องจัดทำแผน  CSR องค์การตลาด เพื่อเป็นแนวปฏิบัติให้บรรลุเป้าหมายที่กำหนดไว้</t>
  </si>
  <si>
    <t>1. เพื่อให้กิจกรรม CSR ดำเนินการไปได้อย่างมีประสิทธิภาพสอดคล้องกับข้อกำหนดของ สคร. ตามแนวทางการกำกับดูแลกิจการที่ดี</t>
  </si>
  <si>
    <t xml:space="preserve">2. เพื่อให้กิจกรรม CSR เป็นเครื่องมือในการเสริมสร้างภาพลักษณ์องค์การ </t>
  </si>
  <si>
    <t>I3:สร้างภาพลักษณ์ที่แข็งแกร่ง ,I8:มีการกำกับดูแลกิจการที่ดี</t>
  </si>
  <si>
    <t>พัฒนาระบบเทคโนโลยีสารสนเทศเพื่อสนับสนุนการบริหารทุกด้านขององค์กรอย่างมีประสิทธิภาพ</t>
  </si>
  <si>
    <t>บำรุงรักษาและลดปัญหาการใช้งานอุปกรณ์ด้านเทคโนโลยีสารสนเทศ</t>
  </si>
  <si>
    <t>ยุทธศาสตร์ด้าน.......การเรียนรู้และพัฒนา.......</t>
  </si>
  <si>
    <t>ยุทธศาสตร์ด้าน........การเรียนรู้และพัฒนา.......</t>
  </si>
  <si>
    <t>ยุทธศาสตร์ด้าน.......การเรียนรู้และพัฒนา......</t>
  </si>
  <si>
    <t>เพื่อนำผลการประเมินผลไปปรับปรุงและพัฒนาระบบเทคโนโลยีสารสนเทศขององค์กรให้มีประสิทธิภาพ</t>
  </si>
  <si>
    <t xml:space="preserve">   2.1 ใช้แผนแม่บทฯ </t>
  </si>
  <si>
    <t xml:space="preserve">   4.1 ใช้ระบบในระบบบริหารสัญญา</t>
  </si>
  <si>
    <t xml:space="preserve">เพี่อพัฒนาระบบบริหารสัญญาแบบครบวงจร (One Stop Service)  </t>
  </si>
  <si>
    <t>ยุทธศาสตร์ด้าน........การดำเนินงานภายใน..................</t>
  </si>
  <si>
    <t>3.เพื่อลดขั้นตอนการปฏิบัติงาน อันจะนำมาสู่การบริหารจัดการที่ดีและมีศักยภาพเชิงธุรกิจ</t>
  </si>
  <si>
    <t xml:space="preserve">   3.1 ใช้คู่มือการนำข้อมูลขึ้นเว็บไซต์องค์การตลาด</t>
  </si>
  <si>
    <t>1. หลักการและเหตุผล :</t>
  </si>
  <si>
    <t xml:space="preserve">2.ชื่อแผน/โครงการ : </t>
  </si>
  <si>
    <t>1. หลักการณ์และเหตุผล :</t>
  </si>
  <si>
    <t>2.ชื่อแผน/โครงการ :</t>
  </si>
  <si>
    <t>2. ชื่อแผน/โครงการ :</t>
  </si>
  <si>
    <t>เพื่อเพิ่มรายได้ให้กับองค์การตลาด</t>
  </si>
  <si>
    <t>1. เพื่อเพิ่มจำนวนลูกค้าหน่วยงานรัฐ</t>
  </si>
  <si>
    <t>2. เพื่อเพิ่มรายได้ให้กับองค์การตลาด</t>
  </si>
  <si>
    <t xml:space="preserve">ชื่อแผน/โครงการ: </t>
  </si>
  <si>
    <t>เพื่อให้ได้ตัวแทนที่มีคุณภาพในการจัดส่งสินค้า</t>
  </si>
  <si>
    <t xml:space="preserve">องค์การตลาดเป็นหน่วยงานภายใต้สังกัดกระทรวงมหาดไทย เพื่อการดำเนินงานให้มีความเชื่อมโยงกับกลการขับเคลื่อนนโยบายของกระทรวงมหาดไทยและสนับสนุนกิจกรรมในนโยบายรัฐบาล                </t>
  </si>
  <si>
    <t>เพื่อตอบสนองนโยบายเร่งด่วนกระทรวงมหาดไทย</t>
  </si>
  <si>
    <t>ยุทธศาสตร์ด้าน........การดำเนินงานภายใน........................................</t>
  </si>
  <si>
    <t xml:space="preserve">  ตามบันทึกข้อกตกลงการประเมินผลการดำเนินงานขององค์การตลาดตามตัวชี้วัดที่ 2 ผลการดำเนินงานของรัฐวิสาหกิจ  ตัวชี้วัดที่ไม่ใช่ทางการเงิน หัวข้อย่อยที่ 2.4 การจัดทำแผนวิสาหกิจขององค์การตลาด</t>
  </si>
  <si>
    <t>รวมถึงนโยบายของรัฐบาลหรือหน่วยงานที่เกี่ยวข้อง</t>
  </si>
  <si>
    <t>เพื่อสร้างความรู้ความเข้าใจในตัวบุคลากรและในส่วนงานเพื่อสนับสนุนองค์กรในการพัฒนาต่อไป</t>
  </si>
  <si>
    <t xml:space="preserve">เป็นการสร้างองค์ความรู้ภายในหน่วยงาน เพื่อใช้ในการถ่ายทอดสู่พนักงานต่อไป </t>
  </si>
  <si>
    <t>ยุทธศาสตร์ด้าน.............การเรียนรู้และการพัฒนา.................</t>
  </si>
  <si>
    <t xml:space="preserve">1. หลักการณ์และเหตุผล : </t>
  </si>
  <si>
    <t xml:space="preserve">เพื่อสร้างแรงจูงใจต่อการปฏิบัติงาน ของพนักงานองค์การตลาด </t>
  </si>
  <si>
    <t>ยุทธศาสตร์ด้าน...........การเรียนรู้และพัฒนา..................</t>
  </si>
  <si>
    <t>เพื่อพัฒนาบุคคลกรในองค์กรให้มีประสิทธิภาพในการปฏิบัติงาน โดยการสร้างแรงจูงใจในการปฏิบัติงานในหน้าที่ และเป็นการสร้างขวัญกำลังใจแก่พนักงาน</t>
  </si>
  <si>
    <t>2. ประชุมจัดทำแผน</t>
  </si>
  <si>
    <t>ร้อยละความก้าวหน้าของ</t>
  </si>
  <si>
    <t>งานเป็นไปตามแผน</t>
  </si>
  <si>
    <t xml:space="preserve">1. เพื่อให้พนักงานมีความพึงพอใจในสภาพแวดล้อมและคุณภาพชีวิตในการทำงาน มีระบบความปลอดภัย </t>
  </si>
  <si>
    <t>อาชีวะอนามัย ในระดับมาตรฐาน</t>
  </si>
  <si>
    <t>ยุทธศาสตร์ด้าน............การดำเนินงานภายใน.....................</t>
  </si>
  <si>
    <t>เพื่อสร้างสภาพแวดล้อมในการทำงานที่ดีขึ้น ในด้านสุขอนามัย ความปลอดภัยและอาชีวอนามัยในการทำงาน</t>
  </si>
  <si>
    <t>ยุทธศาสตร์ด้าน……....การเรียนรู้และพัฒนา....................</t>
  </si>
  <si>
    <t>แผนสร้างแรงจูงใจในการปฏิบัติงาน</t>
  </si>
  <si>
    <t>แผนจัดการอัตรากำลัง</t>
  </si>
  <si>
    <t>การจัดทำแผนแม่บทด้านบุคลากร</t>
  </si>
  <si>
    <t>แผนปรับปรุงโครงสร้างองค์กรและปรับปรุงคำบรรยายลักษณะงาน</t>
  </si>
  <si>
    <t>แผนการจัดตัวชี้วัดในระดับแผนกและในระดับบุคคล (KPI)</t>
  </si>
  <si>
    <t>แผนการปรับปรุงฐานข้อมูลบุคลากร</t>
  </si>
  <si>
    <t>แผนด้านความปลอดภัย อาชีวอนามัย และสภาพแวดล้อมในการทำงาน</t>
  </si>
  <si>
    <t>แผนการปรับปรุงระเบียบข้อบังคับเกี่ยวกับการทำงานด้านบุคลากร</t>
  </si>
  <si>
    <t>แผนพัฒนาช่องทางในการสื่อสารและแรงงานสัมพันธ์</t>
  </si>
  <si>
    <t xml:space="preserve">3. เพื่อให้ผู้ปฏิบัติงานมีจิตสำนึกและองค์ความรู้ด้านความปลอดภัย อาชีวอนามัย </t>
  </si>
  <si>
    <t>และสภาพแวดล้อมในการทำงาน</t>
  </si>
  <si>
    <t>ชื่อแผน/โครงการ:</t>
  </si>
  <si>
    <t>1. หลักการและเหตุผล:</t>
  </si>
  <si>
    <t>ยุทธศาสตร์ด้าน..............การดำเนินงานภายใน.......................</t>
  </si>
  <si>
    <t>เพื่อให้การดำเนินการเกี่ยวกับการป้องกันและปราบปรามการทุจริตและประพฤติมิชอบขององค์การตลาด กระทรวงมหาดไทย สอดคล้องกับยุทธศาสตร์ชาติว่าด้วยการป้องกัน</t>
  </si>
  <si>
    <t>และประพฤติมิชอบในภาครัฐร่วมกับศูนย์ปฏิบัติการต่อต้านการทุจริตกระทรวงมหาดไทย จึงได้มีดำเนินการจัดทำแผนเพื่อดำเนินการเรื่องดังกล่าว</t>
  </si>
  <si>
    <t xml:space="preserve"> และปราบปรามการทุจริต และเพื่อให้เกิดเครือข่ายการป้องกันทุจริตในการขับเคลื่อนนโยบายและมาตรการต่างๆในการป้องกันและปราบปรามการทุจริต </t>
  </si>
  <si>
    <t>*งบดำเนินการใช้สำหรับการอบรมสัมมนาการบริหารความเสี่ยงและควบคุมภายใน</t>
  </si>
  <si>
    <t>1. เพื่อจัดทำแผนวิสาหกิจองค์การตลาดและแผนแม่บทให้แล้วเสร็จตามข้อกำหนด</t>
  </si>
  <si>
    <t xml:space="preserve">2. เพื่อจัดทำแผนวิสาหกิจองค์การตลาดและแผนแม่บทให้มีความสอดคล้องกับวัตถุประสงค์ในการจัดตั้งองค์การ ภารกิจ </t>
  </si>
  <si>
    <t>1. หลักการณ์และเหตุผล</t>
  </si>
  <si>
    <t xml:space="preserve">องค์การตลาด จะเป็นองค์กรที่มีประสิทธิภาพทั้งในการดำเนินกิจการ มีการกำกับดูแลกิจการที่ดี มีการบริหารจัดการที่เป็นเลิศ ด้วยความรับผิดชอบอย่างมีจรรยาบรรณ เป็นธรรม </t>
  </si>
  <si>
    <t>โปร่งใส และตรวจสอบได้ โดยมุ่งมั่นสร้างประโยชน์สูงสุดให้แก่ประเทศชาติ และคำนึงถึงผู้มีส่วนได้เสียที่เกี่ยวข้อง เพื่อสร้างความเชื่อมั่นและเจริญเติบโตอย่างยั่งยืนร่วมกัน</t>
  </si>
  <si>
    <t>แผนพัฒนาระบบการกำกับดูและกิจการที่ดีขององค์กร</t>
  </si>
  <si>
    <t xml:space="preserve"> 1. เพื่อส่งเสริมให้เกิดการกำกับดูแลที่ดีในการบริหารจัดการองค์กร</t>
  </si>
  <si>
    <t xml:space="preserve"> 2. เพื่อให้องค์กรมีแนวทางในการปฏิบัติไปในทิศทางเดียวกัน</t>
  </si>
  <si>
    <t>1. จัดทำการทบทวนคู่มือเกี่ยวกับการกำกับดูแลกิจการที่ดีขององค์กรและ</t>
  </si>
  <si>
    <t xml:space="preserve">   ปรับและกำหนดนโยบาย กลยุทธ์ เป้าหมาย และแผนการดำเนินงาน</t>
  </si>
  <si>
    <t>2. ให้ความรู้แก่พนักงานและผู้บริหาร (เผยแพร่ทางInternet,Intranet)</t>
  </si>
  <si>
    <t>คณะอนุกรรมการCG&amp;CSR</t>
  </si>
  <si>
    <t xml:space="preserve">   2.1 เผยแพร่คู่มือการกำกับดูแลกิจการที่ดี(CG)</t>
  </si>
  <si>
    <t>คณะทำงานCG,แผนกบริหารบุคคล</t>
  </si>
  <si>
    <t xml:space="preserve">   2.2 เผยแพร่คู่มือป้องกันการทุจริตและบริหารความโปร่งใสในองค์การตลาด</t>
  </si>
  <si>
    <t xml:space="preserve">   2.3 เผยแพร่คู่มืออำนวยความสะดวกในการติดต่อราชการองค์การตลาด</t>
  </si>
  <si>
    <t xml:space="preserve">   2.4 เผยแพร่คู่มือ (Integrity &amp; Transparency Assessment : ITA)</t>
  </si>
  <si>
    <t xml:space="preserve">   2.5 เผยแพร่คู่มือประมวลจริยธรรม</t>
  </si>
  <si>
    <t xml:space="preserve">   2.6 จัดสัมมนาอบรมให้กับพนักงานและผู้บริหารทุกคน</t>
  </si>
  <si>
    <t>3. การติดตามการปฏิบัติตามคู่มือ</t>
  </si>
  <si>
    <t xml:space="preserve">   3.1 รายงานการติดตามไตรมาส 1</t>
  </si>
  <si>
    <t xml:space="preserve">   3.2 รายงานการติดตามไตรมาส 2</t>
  </si>
  <si>
    <t xml:space="preserve">   3.3 รายงานการติดตามไตรมาส 3</t>
  </si>
  <si>
    <t xml:space="preserve">   3.4 รายงานการติดตามไตรมาส 4</t>
  </si>
  <si>
    <t>4. จัดทำออกแบบและประเมินความรู้ความเข้าใจเกี่ยวกับการกำกับดูแลกิจการฯ</t>
  </si>
  <si>
    <t>5. รายงานความขัดแย้งทางผลประโยชน์ต่อผู้บังคับบัญชาตามลำดับชั้นทราบ</t>
  </si>
  <si>
    <t>6. สรุปรายงานผลการประเมินความรู้ความเข้าใจเกี่ยวกับการกำกับดูแลกิจการที่ดี</t>
  </si>
  <si>
    <t xml:space="preserve">   และรายงานการปฏิบัติตามคู่มือให้ผู้บริหารทราบ</t>
  </si>
  <si>
    <t>การดำเนินการล่าช้ากว่าแผน</t>
  </si>
  <si>
    <t>ความเสี่ยงของแผนงาน</t>
  </si>
  <si>
    <t>ยุทธศาสตร์ด้าน........การบริหารจัดการภายใน.....</t>
  </si>
  <si>
    <t>3.2 สรุปผลและนำเข้าที่ประชุมคณะทำงานฯและคณะผู้บริหาร</t>
  </si>
  <si>
    <t>ปีงบประมาณ 2561-2564 ,แผนปฏิบัติการปี 2561 ,แผนแม่บท</t>
  </si>
  <si>
    <t>1. ประชุมคณะทำงานการพิจารณาการของบลงทุน</t>
  </si>
  <si>
    <t>1.สำรวจความต้องการพัฒนาตนเองของพนักงานเพื่อจัดทำแผนฝึกอบรม</t>
  </si>
  <si>
    <t>2.ทบทวนปัจจัยและเงื่อนไขเพื่อให้สอดคล้องกับวิสัยทัศน์ พันธกิจขององค์การตลาด</t>
  </si>
  <si>
    <t>2. ประชุมคณะเพื่อทบทวนปัจจัยที่เสริมสร้างองค์ความรู้ให้องค์กร</t>
  </si>
  <si>
    <t>4. ประชุมคณะทำงานเพื่อปรับปรุงระบบการจัดเก็บองค์ความรู้เพื่อให้สามารถสืบค้นได้ง่ายขึ้น</t>
  </si>
  <si>
    <t>2.ประชุมหารือเพื่อจัดทำแผนสร้างแรงจูงในในการปฏิบัติงาน</t>
  </si>
  <si>
    <t>3.จัดทำแผนสร้างแรงจูงใจในการปฏิบัติงาน</t>
  </si>
  <si>
    <t>5.สรุปผลการดำเนินงานตามแผนการดำเนินงานต่อผู้อำนวยการ</t>
  </si>
  <si>
    <t>3 วิเคราะห์และการเปรียบเทียบอัตรากำลัง</t>
  </si>
  <si>
    <t>-ด้านผลิตภาพอัตราส่วนเกินระหว่างผลผลิตหลักองค์กรและอัตรากำลังหรือค่าใช้จ่ายที่เกี่ยวกับบุคลากร</t>
  </si>
  <si>
    <t>-แนวทางในการบริหารจัดการอัตรากำลังส่วนเกินในแต่ละหน่วยงานที่เหมะสมและมีประสิทธิภาพ</t>
  </si>
  <si>
    <t>-อัตราส่วนผลผลิตประสิทธิภาพที่เกี่ยวข้องกับการดำเนินงานหลักขององค์กร</t>
  </si>
  <si>
    <t>4 สรุปรายงานและวิเคราะห์อัตรากำลัง</t>
  </si>
  <si>
    <t>5. สรุปผลการดำเนินงานและรายงานผู้อำนวยการ</t>
  </si>
  <si>
    <t>3. ปรับปรุงโครงสร้างองค์กร</t>
  </si>
  <si>
    <t>-กำหนดเป้าหมายหรือกรอบอัตรากำลังที่มาจากการวิเคราะห์ผลิตภาพในแต่ละระดับ</t>
  </si>
  <si>
    <t>-กำหนดเป้าหมายหรือกรอบอัตรากำลังที่มาจากการวิเคราะห์กระบวนการทำงาน</t>
  </si>
  <si>
    <t>5.แต่ละแผนกดำเนินการปรับปรุงแก้ไขคำบรรยายลักษณะงาน</t>
  </si>
  <si>
    <t>6.เสนอโครงสร้างองค์กรเพื่อขอความเห็นชอบ</t>
  </si>
  <si>
    <t>-ผู้บริหาร</t>
  </si>
  <si>
    <t>-อนุกรรมการ</t>
  </si>
  <si>
    <t>-คณะกรรมการองค์การตลาด</t>
  </si>
  <si>
    <t>3. กำหนดหัวข้อ KPI</t>
  </si>
  <si>
    <t>-ประเมินครั้งที่ 1</t>
  </si>
  <si>
    <t>-ประเมินครั้งที่ 2</t>
  </si>
  <si>
    <t>-ประเมินครั้งที่ 3</t>
  </si>
  <si>
    <t>-ประเมินครั้งที่ 4</t>
  </si>
  <si>
    <t>4.สรุปการประเมินผลต่อผู้อำนวยการ</t>
  </si>
  <si>
    <t>3. สรุปการประเมิน KPI</t>
  </si>
  <si>
    <t>2.ประชุมเพื่อติดตามความคืบหน้าในการปรับปรุงฐานข้อมูล</t>
  </si>
  <si>
    <t>4. รายงานสรุปผลต่อผู้อำนวยการ</t>
  </si>
  <si>
    <t>3. ปรับปรุงฐานข้อมูลของพนักงานให้เป็นปัจจุบัน</t>
  </si>
  <si>
    <t>3.จัดทำแผนชีวอนามัยและความปลอดภัย</t>
  </si>
  <si>
    <t>4. ดำเนินการตามแผนที่กำหนด</t>
  </si>
  <si>
    <t>5. ทบทวนแผนกิจกรรมที่ได้ดำเนินงานไปแล้ว</t>
  </si>
  <si>
    <t>-ข้อบังคับองค์การตลาดว่าด้วยระเบียบพนักงาน พ.ศ2509</t>
  </si>
  <si>
    <t>-ข้อบังคับองค์การตลาดว่าด้วยการพัสดุ พ.ศ.2533</t>
  </si>
  <si>
    <t>-ข้อบังคับองค์การตลาดว่าด้วยการทำงานขององค์การตลาด พ.ศ.2557</t>
  </si>
  <si>
    <t>4. เสนอระเบียบข้อบังคับเพื่อขอความเห็นชอบ</t>
  </si>
  <si>
    <t>5. เผยแพร่</t>
  </si>
  <si>
    <t>6. ทบทวนระเบียบข้อบังคับ</t>
  </si>
  <si>
    <t>5สรุปผลการติดตามการดำเนินงานตามบันทึกข้อตกลงฯประจำปี2560 ให้Tris ละสคร.</t>
  </si>
  <si>
    <t>3.สรุปรายงานการตรวจติดตามรายไตรมาสเสนอคณะกรรมการองค์การตลาด</t>
  </si>
  <si>
    <t>4. ทบทวนแผนปฏิบัติการในรอบ 6 เดือน</t>
  </si>
  <si>
    <t>เพื่อให้เกิดความมั่นใจในการปฏิบัติงานให้มีความต่อเนื่องในการปฏิบัติงานขององค์การตลาด</t>
  </si>
  <si>
    <t>1. เพื่อใช้เป็นแนวทางในการบริหารความต่อเนื่องขององค์การตลาด</t>
  </si>
  <si>
    <t>2.เพื่อลดความเสียหายต่อทรัพย์สินขององค์กร</t>
  </si>
  <si>
    <t>1.จัดทำแผนการบริหารความต่อเนื่องทางธุรกิจของระบบสารสนเทศ</t>
  </si>
  <si>
    <t>1.1 แต่งตั้งคณะทำงานแผน BCM</t>
  </si>
  <si>
    <t>1.2จัดทำแผน BCM</t>
  </si>
  <si>
    <t>1.3 เสนอแผน BCM ที่ประชุมคณะทำงานแผนBCM</t>
  </si>
  <si>
    <t>2.ประกาศใช้แผน BCM</t>
  </si>
  <si>
    <t>2.1ใช้แผน BCM</t>
  </si>
  <si>
    <t>3.ทดสอบระบบตามแผน BCM</t>
  </si>
  <si>
    <t>4.สรุปผลการทดสอบระบบตามแผนBCM</t>
  </si>
  <si>
    <r>
      <rPr>
        <sz val="16"/>
        <color theme="1"/>
        <rFont val="TH SarabunPSK"/>
        <family val="2"/>
      </rPr>
      <t xml:space="preserve">ปริมาณงานสะสม </t>
    </r>
    <r>
      <rPr>
        <b/>
        <sz val="16"/>
        <color theme="1"/>
        <rFont val="TH SarabunPSK"/>
        <family val="2"/>
      </rPr>
      <t xml:space="preserve"> </t>
    </r>
  </si>
  <si>
    <t>เมษายน 2559 -กรกฏาคม 2560</t>
  </si>
  <si>
    <t>4.เริ่มดำเนินงานตามโครงการ</t>
  </si>
  <si>
    <t>5.รายงานความคืบหน้าประจำเดือนให้ผู้บริหารทราบ</t>
  </si>
  <si>
    <t>7.เสนอแนวทางการปรับปรุงแก้ไข</t>
  </si>
  <si>
    <t>2.ประสานความร่วมมือกับ Modern Trade (  LOTUS)</t>
  </si>
  <si>
    <t>3.จัดทำโครงการตัวอย่าง</t>
  </si>
  <si>
    <t>4.ทดลองดำเนินการจำหน่ายสินค้าตามโครงการ</t>
  </si>
  <si>
    <t>5.สรุปและประเมินผลการดำเนินงานและนำเสนอผู้อำนวยการ</t>
  </si>
  <si>
    <t>3.สร้างความเชื่อมั่นความพร้อมในการดำเนินธุรกิจ รวมถึงกลับมาดำเนินธุรกิจภายหลังภาวะฉุกเฉินหรือภาวะวิกฤติต่อผู้มีส่วนได้ส่วน</t>
  </si>
  <si>
    <t>เสียทั้งภายในและภายนอกองค์กร</t>
  </si>
  <si>
    <t>จัดทำแผนการบริการความต่อเนื่องทางธุรกิจของระบบสารสนเทศ (BCM)</t>
  </si>
  <si>
    <t>การสร้างความรวมมือกับกรมการพัฒนาชุมชนในการนำสินค้า OTOP ไปจำหน่ายใน Modern Trade</t>
  </si>
  <si>
    <t>ตลาดสาขาปากคลองตลาด ได้ทำสัญญาให้สิทธิลงทุนพัฒนาและบริหารโครงการปากคลองตลาด กับบริษัทปากคลองตลาด (2552) จำกัด ในสัญญาได้กำหนดให้</t>
  </si>
  <si>
    <t>บริษัทฯต้องดำเนินการให้ตลาดปากคลองตลาด สะอาดได้มาตรฐานถูกสุขอนามัยสาขาปากคลองตลาด จึงได้จัดทำโครงการนี้ขี้นมา เพื่อให้ตลาดปากคลอง</t>
  </si>
  <si>
    <t xml:space="preserve"> ตลาดผ่านการรับรองมาตรฐานตามเกณฑ์มาตรฐานของข้อบัญญัติกทม.และกฎกระทรวง</t>
  </si>
  <si>
    <t xml:space="preserve">C9: สร้างองค์การตลาด 4.0  </t>
  </si>
  <si>
    <t>ยุทธศาสตร์........ผู้มีส่วนเกี่ยวข้อง.........</t>
  </si>
  <si>
    <t>ชื่อแผน/โครงการ :</t>
  </si>
  <si>
    <t>โครงการในพระราชดำริ (ร่วมกันระหว่าง 5 รัฐวิสาหกิจใน มท)</t>
  </si>
  <si>
    <t>1.ตั้งคณะทำงานสร้างความร่วมมือกับ มท รัฐกิจสัมพันธ์</t>
  </si>
  <si>
    <t>2.ประชุมสร้างความสัมพันธ์กับหน่วยงานรัฐกิจสัมพันธ์ ในสังกัดกระทรวงมหาดไทย</t>
  </si>
  <si>
    <t>หารือการจัดทำโครงการ CSR เพื่อตอบสนองโครงการในพระราชดำริ</t>
  </si>
  <si>
    <t>รวมถึงการใช้ทรัพยากรร่วมกัน (Synergy)</t>
  </si>
  <si>
    <t xml:space="preserve">3.จัดทำกิจกรรม/โครงการเพื่อตอบสนองโครงการในพระราชดำริ </t>
  </si>
  <si>
    <t xml:space="preserve">ภายในการใช้ทรัพยากรร่วมกัน (Synergy) </t>
  </si>
  <si>
    <t>4.ประเมินผลและติดตามการดำเนินตามโครงการในพระราชดำริภายใต้</t>
  </si>
  <si>
    <t>การใช้ทรัพยากรร่วมกัน</t>
  </si>
  <si>
    <t xml:space="preserve">       (ตำแหน่งหัวหน้าแผนกประชาสัมพันธ์)</t>
  </si>
  <si>
    <t>แผนกวางแผนและงบประมาณ</t>
  </si>
  <si>
    <t>20 แห่งต่อปี</t>
  </si>
  <si>
    <t>จัดทำแผนวิสาหกิจสำเร็จโดยคณะกรรมการอนุมัติ</t>
  </si>
  <si>
    <t>ร้อยละ 75</t>
  </si>
  <si>
    <t>ร้อยละความสำเร็จตามแผนปฎิบัติการ</t>
  </si>
  <si>
    <t>2. ตรวจติดตามรายงานประจำเดือนจากทุกแผน</t>
  </si>
  <si>
    <t>งานบริหารความเสี่ยง ดำเนินการขึ้นเพื่อให้สอดคล้องกับยุทธศาสตร์และกลยุทธการบริหารโดยมีแนวคิดของการพัฒนาระบบคุณภาพโดยเน้นการตรวจสอบ</t>
  </si>
  <si>
    <t>ยอดขาย</t>
  </si>
  <si>
    <t>ไม่น้อยกว่า</t>
  </si>
  <si>
    <t>1 ล้านบาท</t>
  </si>
  <si>
    <t>6.สรุปรายงานยอดขาย</t>
  </si>
  <si>
    <t>ไม่น้อยกว่า 3 โครงการ</t>
  </si>
  <si>
    <t>5. จัดอบรมตามแผนที่กำหนดไว้</t>
  </si>
  <si>
    <t>5. ประกาศเผยแพร่</t>
  </si>
  <si>
    <t>2. ประชุมหารือเพื่อดำเนินการทบทวนโครงสร้างและคำบรรยายลักษณะงาน/อัตรากำลัง</t>
  </si>
  <si>
    <t>2. รายงานผลการทบทวนระเบียบข้อบังคับต่อผู้อำนวยการ</t>
  </si>
  <si>
    <t>6. นำผลสรุปจากการทำโครงการตัวอย่างมาวิเคราะห์หาแนวทางในการพัฒนาโครงการตัวอย่างไปเป็น</t>
  </si>
  <si>
    <t>โครงการส่งเสริมผลผลิตทางการเกษตร</t>
  </si>
  <si>
    <t>แผนการสร้างความร่วมมือ มท รัฐกิจสัมพันธ์ เพื่อเป็น CSR เรื่องการสนองโครงการในพระราชดำริ</t>
  </si>
  <si>
    <t xml:space="preserve"> องค์การตลาดเป็นหน่วยงานในสังกัดกระทรวงมหาดไทยทำให้ง่ายต่อการติดต่อประสานงานหรือขอความร่วมมือจากหน่วยงานของรัฐด้วยกัน</t>
  </si>
  <si>
    <t>องค์การตลาดเป็นหน่วยงานของรัฐทำให้ผู้บริโภคเกิดความเชื่อมั่น</t>
  </si>
  <si>
    <t>องค์การตลาดเป็นหน่วยงานของรัฐที่มีอำนาจหน้าที่และวัตถุประสงค์ในการจัดตั้งชัดเจน</t>
  </si>
  <si>
    <t>องค์การตลาดมีหน้าที่และวัตถุประสงค์ในการจัดตั้งที่เอื้อต่อการประกอบธุรกิจได้หลายช่องทาง</t>
  </si>
  <si>
    <t>องค์การตลาดสามารถบริหารเงินลงทุนในการพัฒนาธุรกิจได้ด้วยงบประมาณขององค์การตลาดเอง</t>
  </si>
  <si>
    <t>5.</t>
  </si>
  <si>
    <t>ระเบียบข้อบังคับ ข้อกฎหมาย ขององค์การตลาดยังไม่ทันสมัย</t>
  </si>
  <si>
    <t>ตลาดสาขาทั้ง 5 แห่งยังไม่ผ่านการรับรองมาตรฐาน</t>
  </si>
  <si>
    <t>ภารกิจหลักตลาดสาขามีผลประกอบการน้อยกว่าภารกิจรองการจำหน่ายอาหารดิบ</t>
  </si>
  <si>
    <t>ผลประกอบการกำไรสุทธิของตลาดสาขาไม่ดีเท่าที่ควร บริเวณพื้นที่ตลาดสาขายังไม่สามารถจัดสรรให้ก่อเกิดรายได้ในส่วนที่ยังว่างอยู่</t>
  </si>
  <si>
    <t>บุคลากรขององค์การตลาดยังขาดความรู้ ความเชี่ยวชาญเกี่ยวกับการบริหารจัดการด้านตลาดโดยตรงประกอบ</t>
  </si>
  <si>
    <t>กับการจัดสรรบุคลากรไม่สอดคล้องกับปริมาณงาน</t>
  </si>
  <si>
    <t>การขยายเครือข่ายเพิ่มช่องทางการกระจายสินค้าได้อีกเป็นจำนวนมาก</t>
  </si>
  <si>
    <t>วิวัฒนาการทางเทคโนโลยีและการเปลี่ยนแปลงในพฤติกรรมผู้บริโภคทำให้เกิดโอกาสทางธุรกิจ</t>
  </si>
  <si>
    <t>นโยบายรัฐบาลโดยเฉพาะนโยบายดิจิทัลเพื่อเศรษฐกิจและสังคมทำให้องค์การตลาดมีโอกาสในการดำเนินงานตามนโยบายของรัฐ</t>
  </si>
  <si>
    <t>การใช้ชื่อและภาพลักษณ์ขององค์กรโดยเฉพาะจากการเป็นหน่วยงานของรัฐในการสร้างความเชื่อมั่นให้กับภาคเอกชน</t>
  </si>
  <si>
    <t>และชุมชนในการประกอบธุรกิจใหม่ๆ</t>
  </si>
  <si>
    <t>นโยบายรัฐบาลด้านเทคโนลียีส่งผลให้องค์การตลาดสามารถพัฒนาระบบการจำหน่ายสินค้าหรือผลิตภัณฑ์หรือติดต่อ</t>
  </si>
  <si>
    <t>ประสานงานกับคู่ค้าได้กว้างขวางยิ่งขึ้น</t>
  </si>
  <si>
    <t xml:space="preserve">ผ่านระบบ เช่น e-Auction และในอนาคตอาจจะเป็นระบบ e-bidding ซึ่งส่งผลคู่แข่งขันเพิ่มขึ้นและทำให้รายได้ลดลง      </t>
  </si>
  <si>
    <t>ผลกระทบจากนโยบายรัฐบาลที่เปลี่ยนแปลงเกี่ยวกับภารกิจจำหน่ายอาหารดิบทำให้เอกชนสามารถเข้ามาร่วมประมูล</t>
  </si>
  <si>
    <t>พฤติกรรมการบริโภคของประชาชนที่เปลี่ยนแปลงไปจากการซื้อตลาดสดเป็นการซื้อจาก</t>
  </si>
  <si>
    <t>ห้างสรรพสินค้า ซึ่งมีราคาใกล้เคียงกับตลาดสด</t>
  </si>
  <si>
    <t>คู่แข่งขันทางตรงและทางอ้อมมีปริมาณและศักยภาพเพิ่มขึ้นอย่างต่อเนื่อง</t>
  </si>
  <si>
    <t xml:space="preserve">เทคโนโลยีที่เปลี่ยนแปลงตลอดเวลาทำให้ผู้บริโภคเลือกที่จะใช้เทคโนโลยีในการสั่งซื้อสินค้าผ่าน
</t>
  </si>
  <si>
    <t>ระบบที่ทันสมัยยิ่งขึ้นเพื่อความสะดวกรวดเร็ว</t>
  </si>
  <si>
    <t>การดำเนินงานภารกิจจำหน่ายอาหารดิบที่มีความทับซ้อนกันกับหน่วยงานภาครัฐบาลบางแห่งทำให้เกิดการแข่งขันกันเอง</t>
  </si>
  <si>
    <t>ความพึงพอใจของผู้เข้าร่วมโครงการ</t>
  </si>
  <si>
    <t>ร้อยละ 60</t>
  </si>
  <si>
    <t>สามารถดำเนินการได้ตามแผนแม่บท</t>
  </si>
  <si>
    <t>ระยะเวลาในการปฏิบัติงาน</t>
  </si>
  <si>
    <t>ได้หลังจากแจ้งซ่อม</t>
  </si>
  <si>
    <t>ภายใน 24 ชัวโมง</t>
  </si>
  <si>
    <t xml:space="preserve">ไม่น้อยกว่าร้อยละ 80 </t>
  </si>
  <si>
    <t>โครงการส่งเสริม(ในข้อ7)ได้รับการอนุมัติ</t>
  </si>
  <si>
    <t>ภายใน ก.ย.60</t>
  </si>
  <si>
    <t>ไม่น้อยกว่าร้อยละ90</t>
  </si>
  <si>
    <t>ร้อยละของจำนวนคดีที่ส่งเรื่องให้ สนง.อัยการ</t>
  </si>
  <si>
    <t>ดำเนินการตามกฎหมาย</t>
  </si>
  <si>
    <t>เกี่ยวกับกิจกรรม</t>
  </si>
  <si>
    <t>2.พนักงานผ่านการประเมินความพึงพอใจ</t>
  </si>
  <si>
    <t xml:space="preserve"> เพื่อจัดทำแผนการฝึกอบรมบุคลากรให้สอดคล้องกับแนวทางการดำเนินงานขององค์การและดำเนินการอบรมตามแผน</t>
  </si>
  <si>
    <t>เพื่อสร้างระบบการจัดการองค์ความรู้สำหรับองค์การ</t>
  </si>
  <si>
    <t>5. ส่งเสริมให้มีนโยบายภายในแลกเปลี่ยนประสบการณ์และจัดการองค์ความรู้อย่างเป็นระบบ</t>
  </si>
  <si>
    <t xml:space="preserve">6. จัดทำระบบถ่ายทอดองค์ความรู้ จากพนักงานในตำแหน่งสำคัญซึ่งกำลังเกษียณหรือลาออก </t>
  </si>
  <si>
    <t>รวมถึง องค์ความรู้ภายในหน่วยงาน ในสายงานเดียวกัน และข้ามสายงาน</t>
  </si>
  <si>
    <t>7.สรุปผลการดำเนินงานและนำระบบที่จัดทำมาใช้ในงานบริหารบุคคล</t>
  </si>
  <si>
    <t>4. ดำเนินการตามแผนการที่กำหนด</t>
  </si>
  <si>
    <t>เพื่อให้สามารถบริหารอัตรากำลังพนักงานได้อย่างเหมาะสมทั้งในส่วนอัตรากำลังขาดและอัตรากำลังเกิน</t>
  </si>
  <si>
    <t>สามารถสรรหาพนักงานที่ต้องการได้</t>
  </si>
  <si>
    <t>ตามกำหนด</t>
  </si>
  <si>
    <t>4.จัดทำแบบฟอร์มคำบรรยายลักษณะงานเพื่อให้แต่ละแผนกปรับปรุง</t>
  </si>
  <si>
    <t>แก้ไขคำบรรยายลักษณะงาน</t>
  </si>
  <si>
    <t>เพื่อให้เกิดระบบการประเมินผลงานระดับบุคลลของพนักงานองค์การตลาด</t>
  </si>
  <si>
    <t>6. สรุปผลและรายงานต่อผู้อำนวยการ</t>
  </si>
  <si>
    <t>-ข้อบังคับองค์การตลาดว่าด้วยค่าใช้จ่ายในการเดินทางไป</t>
  </si>
  <si>
    <t>ปฏิบัติงานต่างประเทศ พ.ศ.2530</t>
  </si>
  <si>
    <t xml:space="preserve">เพื่อให้องค์การตลาดมีระเบียบข้อบังคับที่เหมาะสมกับสภาพการณ์ปัจจุบัน ครอบคลุมและเป็นไปตามหลักธรรมาภิบาล </t>
  </si>
  <si>
    <t>เพื่อใช้การสื่อสารสองทางในการบริหารงานบุคคล และสร้างความพึงพอใจให้แก่พนักงาน</t>
  </si>
  <si>
    <t>1.ประชุมหารือรวมกับกรมการพัฒนาชุมชนในการนำสินค้า OTOP ไปจำหน่ายใน</t>
  </si>
  <si>
    <t xml:space="preserve">2.ประชุมหารือและกำหนดแนวทางการดำเนินงานร่วมกับร้านค้า Modern Trade </t>
  </si>
  <si>
    <t>7.จัดทำร่างโครงการส่งเสริมการกระจายผลผลิตทางการเกษตรและนำเสนอผู้อำนวยการ</t>
  </si>
  <si>
    <t xml:space="preserve">กับกรมการพัฒนาชุมชนในการนำสินค้า OTOP </t>
  </si>
  <si>
    <t xml:space="preserve">                                              1,500,000.-</t>
  </si>
  <si>
    <t>4.จัดทำแผนการฝึกอบรมระยะสั้นและระยะยาวของบุคลากรของแต่ละแผนกให้มี</t>
  </si>
  <si>
    <t>-ความสามารถในการตอบสนองต่ออัตรากำลังส่วนขาด</t>
  </si>
  <si>
    <t xml:space="preserve">ร้อยละ 10 </t>
  </si>
  <si>
    <t xml:space="preserve">ร้อยละ 80 </t>
  </si>
  <si>
    <t>5.บริหารสัญญาเช่าพื้นที่ตลาดสาขาหนองม่วง</t>
  </si>
  <si>
    <t>6.แผนการจัดประชุมคณะกรรมการองค์การตลาด</t>
  </si>
  <si>
    <t>7. แผนกิจกรรม ด้านความรับผิดชอบต่อสังคม (CSR)</t>
  </si>
  <si>
    <t>8.แผนการสร้างความร่วมมือ มท รัฐกิจสัมพันธ์ เพื่อเป็น CSR เรื่องการสนอง</t>
  </si>
  <si>
    <t>9.การทบทวนแผนแม่บทเทคโนโลยีสารสนเทศฯ ประจำปี 2560</t>
  </si>
  <si>
    <t>10.บำรุงรักษาอุปกรณ์คอมพิวเตอร์ขององค์การตลาด</t>
  </si>
  <si>
    <t>11.การประเมินผลระบบเทคโนโลยีสารสนเทศขององค์กร</t>
  </si>
  <si>
    <t xml:space="preserve">12.โครงการพัฒนาระบบบริหารสัญญาแบบครบวงจร (One Stop Service) </t>
  </si>
  <si>
    <t>13.แผนการเปิดเผยข้อมูลข่าวสารผ่านทางเว็บไซต์อย่างเหมาะสม</t>
  </si>
  <si>
    <t>14.จัดทำแผนการบริการความต่อเนื่องทางธุรกิจของระบบสารสนเทศ(BCM)</t>
  </si>
  <si>
    <t>15. แผนการขยายฐานลูกค้าการส่งสินค้าอุปโภคบริโภคให้หน่วยงานอื่นๆ</t>
  </si>
  <si>
    <t>16.แผนรักษามาตรฐานคุณภาพความพึงพอใจสินค้าขององค์การตลาด</t>
  </si>
  <si>
    <t>17.แผนการจัดทำหลักเกณฑ์มาตรฐานในการเป็นตัวแทนจัดส่งเครื่องอุปโภคบริโภคขององค์การตลาด</t>
  </si>
  <si>
    <t>18.การสร้างความรวมมือกับกรมการพัฒนาชุมชนในการนำสินค้า OTOP ไปจำหน่ายใน Modern Trade</t>
  </si>
  <si>
    <t>19.การสร้างความร่วมมือกับกรมราชทัณฑ์ในการนำผลิตภัณฑ์ตามโครงการกำลังใจ</t>
  </si>
  <si>
    <t>20.การตอบสนองนโยบายเร่งด่วนกระทรวงมหาดไทย</t>
  </si>
  <si>
    <t xml:space="preserve">21.แผนจ้างที่ปรึกษา </t>
  </si>
  <si>
    <t>22. แผนติดตามและประเมินผลตามบันทึกข้อตกลง</t>
  </si>
  <si>
    <t>23.แผนพัฒนางานด้านบริหารความเสี่ยง ปี 2560</t>
  </si>
  <si>
    <t>24.แผนสารสนเทศที่สนับสนุนการบริหารความเสี่ยง</t>
  </si>
  <si>
    <t>25.แผนเพิ่มประสิทธิภาพการควบคุมภายใน</t>
  </si>
  <si>
    <t>26.แผนฝึกอบรมและพัฒนาบุคลากร</t>
  </si>
  <si>
    <t>27.แผนวางระบบบริหารจัดการองค์ความรู้ (KM)</t>
  </si>
  <si>
    <t>28.แผนสร้างแรงจูงใจในการปฏิบัติงาน</t>
  </si>
  <si>
    <t>29.แผนจัดการอัตรากำลัง</t>
  </si>
  <si>
    <t>30.การจัดทำแผนแม่บทด้านบุคลากร</t>
  </si>
  <si>
    <t>31.แผนปรับปรุงโครงสร้างองค์กรและปรับปรุงคำบรรยายลักษณะงาน</t>
  </si>
  <si>
    <t>32.แผนการจัดตั้งตัวชี้วัดในระดับแผนกและในระดับบุคคล (KPI)</t>
  </si>
  <si>
    <t>33.แผนการปรับปรุงฐานข้อมูลบุคลากร</t>
  </si>
  <si>
    <t>34.แผนด้านความปลอดภัย อาชีวอนามัย และสภาพแวดล้อมในการทำงาน</t>
  </si>
  <si>
    <t>35.แผนการปรับปรุงระเบียบข้อบังคับเกี่ยวกับการทำงานด้านบุคลากร</t>
  </si>
  <si>
    <t>36.แผนพัฒนาช่องทางในการสื่อสารและแรงงานสัมพันธ์</t>
  </si>
  <si>
    <t>37.แผนพัฒนาระบบการกำกับดูและกิจการที่ดีขององค์กร</t>
  </si>
  <si>
    <t>38.แผนความสามารถเบิกจ่ายงบลงทุน</t>
  </si>
  <si>
    <t xml:space="preserve">39.แผนการติดตามคดีความที่องค์การตลาดเป็นผู้ยื่นฟ้องร้อง / ถูกฟ้องร้อง </t>
  </si>
  <si>
    <t>40.แผนเสริมสร้างคุณธรรม พัฒนายกระดับความโปร่งใส และป้องกันการทุจริตในหน่วยงาน องค์การตลาด กระทรวงมหาดไทย</t>
  </si>
  <si>
    <t>41. แผนการจัดทำรายงานผลการดำเนินงานและวิเคราะห์ผลการดำเนินงานเปรียบเทียบกับแผนเป้าหมายขององค์การ</t>
  </si>
  <si>
    <t>42.แผนพัฒนาด้านการบริหารการลงทุน</t>
  </si>
  <si>
    <t>5.แผนที่ยุทธศาสตร์การเชื่อมโยงแผนปฏิบัติการขององค์การตลาด</t>
  </si>
  <si>
    <r>
      <t xml:space="preserve">ที่ต้องใช้ใน ปี 2560 ให้สอดคล้องกับวัตถุประสงค์และเป้าหมายที่กำหนดไว้ในการทบทวนแผนวิสาหกิจ </t>
    </r>
    <r>
      <rPr>
        <sz val="16"/>
        <rFont val="TH SarabunIT๙"/>
        <family val="2"/>
      </rPr>
      <t>ซึ่งมีจำนวนทั้งสิ้น 42</t>
    </r>
    <r>
      <rPr>
        <sz val="16"/>
        <color theme="9"/>
        <rFont val="TH SarabunIT๙"/>
        <family val="2"/>
      </rPr>
      <t xml:space="preserve"> </t>
    </r>
    <r>
      <rPr>
        <sz val="16"/>
        <rFont val="TH SarabunIT๙"/>
        <family val="2"/>
      </rPr>
      <t>แผนงาน</t>
    </r>
    <r>
      <rPr>
        <sz val="16"/>
        <color theme="1"/>
        <rFont val="TH SarabunIT๙"/>
        <family val="2"/>
      </rPr>
      <t xml:space="preserve"> ทั้งนี้ เพื่อใช้เป็น -</t>
    </r>
  </si>
  <si>
    <t xml:space="preserve">     - ความพึงพอใจของกลุ่มเป้าหมายในพื้นที่</t>
  </si>
  <si>
    <t>1.ร้อยละของกระบวนการทำงานที่ได้รับการปรับปรุง</t>
  </si>
  <si>
    <t>หลังจากการฝึกอบรม</t>
  </si>
  <si>
    <t>ร้อยละความพึงพอใจของผู้ใช้งานระบบ KM</t>
  </si>
  <si>
    <t>ร้อยละ 70</t>
  </si>
  <si>
    <t xml:space="preserve">ร้อยละความรู้ความเข้าใจในแผนแม่บท </t>
  </si>
  <si>
    <t>ของพนักงาน อต.</t>
  </si>
  <si>
    <t>คณะกรรมการ อต. ให้ความเห็นชอบและสามารถ</t>
  </si>
  <si>
    <t>ร้อยละของจำนวน พนักงานที่ได้รับการวัด</t>
  </si>
  <si>
    <t>และการประเมินผลงาน</t>
  </si>
  <si>
    <t>ร้อยละ90</t>
  </si>
  <si>
    <t>ร้อยละความพึงพอใจของสภาพแวดล้อมและ</t>
  </si>
  <si>
    <t>คุณภาพชีวิตในการทำงานของพนักงาน อต.</t>
  </si>
  <si>
    <t>ร้อยละความพึงพอใจของพนักงาน อต. ในระเบียบ</t>
  </si>
  <si>
    <t>ที่ได้รับการปรับแก้</t>
  </si>
  <si>
    <t>ร้อยละความรู้ความเข้าใจของพนักงาน อต.</t>
  </si>
  <si>
    <t xml:space="preserve">ในเรื่อง CG </t>
  </si>
  <si>
    <t>ยุทธศาสตร์ด้าน.....การดำเนินงานภายใน..............</t>
  </si>
  <si>
    <t>ร้อยละของข้อกำหนดในสัญญาที่ผู้เช่า</t>
  </si>
  <si>
    <t>ปฏิบัติตาม</t>
  </si>
  <si>
    <t>ร้อยละของการลดใช้พลังงานจากปี 2559</t>
  </si>
  <si>
    <t>ร้อยละของจำนวนสัญญาที่เป็นปัจจุบัน</t>
  </si>
  <si>
    <t>ร้อยละของข้อกำหนดในสัญญที่ผู้เช่าปฏิบัติตาม</t>
  </si>
  <si>
    <t>ร้อยละความพึงพอใจของผู้ใช้งาน</t>
  </si>
  <si>
    <t>ผ่านการทดสอบระบบตาม BCM</t>
  </si>
  <si>
    <t>ร้อยละของรายได้จากหน่วยงานที่เพิ่มขึ้น</t>
  </si>
  <si>
    <t>ไม่น้อยกว่าร้อยละ 10</t>
  </si>
  <si>
    <t>หลักเกณฑ์ได้รับอนุมัติ เพื่อนำมาใช้งาน</t>
  </si>
  <si>
    <t>ได้ในปี 61</t>
  </si>
  <si>
    <t>ภายในปีงบประมาณ 60</t>
  </si>
  <si>
    <t>จากคณะกรรมการองค์การตลาดและพร้อม</t>
  </si>
  <si>
    <t>ในการปฏิบัติงานในปี 61</t>
  </si>
  <si>
    <t>ไม่น้อยกว่าร้อยละ 70</t>
  </si>
  <si>
    <t>ร้อยละความพึงพอใจของผู้ปฏิบัติงานต่อแผน</t>
  </si>
  <si>
    <t>สร้างแรงจูงใจ</t>
  </si>
  <si>
    <t>นำไปเป็นแผนปฏิบัติการในปี 61</t>
  </si>
  <si>
    <t>ร้อยละของการปรับปรุงตามข้อเสนอแนะที่ได้รับ</t>
  </si>
  <si>
    <t>จากช่องทางการสื่อสารและแรงงานสัมพันธ์</t>
  </si>
  <si>
    <t>แผนฝึกอบรมและพัฒนาบุคลากร</t>
  </si>
  <si>
    <t>แผนวางระบบบริหารจัดการองค์ความรู้ (KM)</t>
  </si>
  <si>
    <t>L4:ศึกษาหาแนวทางเพื่อส่งเสริมองค์การสู่ 4.0</t>
  </si>
  <si>
    <t>ลำดับ</t>
  </si>
  <si>
    <t>กรอบใหญ่</t>
  </si>
  <si>
    <t>ตัวชีวัด</t>
  </si>
  <si>
    <t>ระดับ</t>
  </si>
  <si>
    <t>ผู้รับผิดชอบ</t>
  </si>
  <si>
    <t>แผนลดภาระหนี้สินขององค์กร</t>
  </si>
  <si>
    <t>คณะทำงานตลาดและตลาดสาขา</t>
  </si>
  <si>
    <t>แผนสร้างตลาดมาตรฐาน</t>
  </si>
  <si>
    <t>ผ่านเกณฑ์มาตรฐาน</t>
  </si>
  <si>
    <t>ตามเกณฑ์สูงสุด
ในแต่ละสาขา</t>
  </si>
  <si>
    <t>แผนการบูรณาการองค์การตลาด</t>
  </si>
  <si>
    <t>ระดับคะแนนการบริหารองค์กร</t>
  </si>
  <si>
    <t>องค์การตลาด</t>
  </si>
  <si>
    <t>3.1 บทบาทคณะกรรมการ</t>
  </si>
  <si>
    <t>แผนกิจกรรมด้านความรับผิดชอบต่อสังคม (CSR)</t>
  </si>
  <si>
    <t>การบริหารความเสี่ยง</t>
  </si>
  <si>
    <t>แผนกความเสี่ยงและควบคุมภายใน</t>
  </si>
  <si>
    <t>การควบคุมภายใน</t>
  </si>
  <si>
    <t>การบริหารจัดการสารสนเทศ</t>
  </si>
  <si>
    <t>การบริหารจัดการทรัพยากรบุคคล</t>
  </si>
  <si>
    <t>แผนเตรียมความพร้อมรับการเปลี่ยนแปลงการทำธุรกิจจัดส่งอาหารดิบ</t>
  </si>
  <si>
    <t>ร้อยละการรักษาฐานรายได้เดิม</t>
  </si>
  <si>
    <t>ร้อยละ 10</t>
  </si>
  <si>
    <t>แผนกตลาดและจัดส่ง</t>
  </si>
  <si>
    <t>แผนส่งเสริมเศรฐกิจฐานราก</t>
  </si>
  <si>
    <t>สามารถเกิดมูลค่าทางธุรกิจตามแผน</t>
  </si>
  <si>
    <t>แผนกกิจการพิเศษ</t>
  </si>
  <si>
    <t>แผนปฏิบัติการประจำปีงบประมาณ 2560</t>
  </si>
  <si>
    <t>ตลาดสาขาปากคลอง</t>
  </si>
  <si>
    <t>ตลาดสาขาหนองม่วง</t>
  </si>
  <si>
    <t>3.1.1</t>
  </si>
  <si>
    <t>3.1.2</t>
  </si>
  <si>
    <t>1. มีอัตราการรับรู้ของกลุ่มเป้าหมายในพื้นที่</t>
  </si>
  <si>
    <t>2.ความพึงพอใจของกลุ่มเป้าหมายในพื้นที่</t>
  </si>
  <si>
    <t xml:space="preserve">  แผนกประชาสัมพันธ์</t>
  </si>
  <si>
    <t>แผนการสร้างความร่วมมือ มท รัฐกิจสัมพันธ์ เพื่อเป็น CSR เรื่องการสนอง</t>
  </si>
  <si>
    <t>จัดทำแผนการบริการความต่อเนื่องทางธุรกิจของระบบสารสนเทศ(BCM)</t>
  </si>
  <si>
    <t xml:space="preserve"> แผนการขยายฐานลูกค้าการส่งสินค้าอุปโภคบริโภคให้หน่วยงานอื่นๆ</t>
  </si>
  <si>
    <t>หลักเกณฑ์ได้รับอนุมัติ เพื่อนำมาใช้งานได้ในปี 61</t>
  </si>
  <si>
    <t>ไม่น้อยกว่า1 ล้านบาท</t>
  </si>
  <si>
    <t>ใช้งบร่วมกับแผนการ</t>
  </si>
  <si>
    <t>สร้างความรวมมือฯ</t>
  </si>
  <si>
    <t>3.1.3</t>
  </si>
  <si>
    <t>3.1.4</t>
  </si>
  <si>
    <t>3.2.1</t>
  </si>
  <si>
    <t>3.2.2</t>
  </si>
  <si>
    <t xml:space="preserve">1.ร้อยละการตอบสนองของ Risk Owner </t>
  </si>
  <si>
    <t>1.ร้อยละการตอบสนองของ Risk Owner ความเสี่ยงขององค์กร</t>
  </si>
  <si>
    <t>2.ร้อยละการรับรู้ความเสี่ยงขอองค์กร</t>
  </si>
  <si>
    <t xml:space="preserve"> 1.ร้อยละการตอบสนองของ Risk Owner </t>
  </si>
  <si>
    <t>ความเสี่ยงขององค์กร</t>
  </si>
  <si>
    <t xml:space="preserve"> แผนเพิ่มประสิทธิภาพการควบคุมภายใน</t>
  </si>
  <si>
    <t>3.5.1</t>
  </si>
  <si>
    <t>3.5.2</t>
  </si>
  <si>
    <t>3.5.3</t>
  </si>
  <si>
    <t>3.5.4</t>
  </si>
  <si>
    <t>3.5.5</t>
  </si>
  <si>
    <t>3.5.6</t>
  </si>
  <si>
    <t>-ร้อยละของกระบวนการทำงานที่ได้รับการปรับปรุง</t>
  </si>
  <si>
    <t>-ร้อยละความพึงพอใจของผู้ใช้งานระบบ KM</t>
  </si>
  <si>
    <t>-ร้อยละความพึงพอใจของผู้ปฏิบัติงานต่อแผนสร้างแรงจูงใจ</t>
  </si>
  <si>
    <t>-สามารถสรรหาพนักงานที่ต้องการได้</t>
  </si>
  <si>
    <t>-ร้อยละความรู้ความเข้าใจในแผนแม่บท ของพนักงาน อต.</t>
  </si>
  <si>
    <t>-คณะกรรมการ อต. ให้ความเห็นชอบและสามารถ</t>
  </si>
  <si>
    <t>3.5.7</t>
  </si>
  <si>
    <t>แผนการจัดตั้งตัวชี้วัดในระดับแผนกและในระดับบุคคล (KPI)</t>
  </si>
  <si>
    <t>-ร้อยละของจำนวน พนักงานที่ได้รับการวัดและ</t>
  </si>
  <si>
    <t>การประเมินผลงาน</t>
  </si>
  <si>
    <t>3.5.8</t>
  </si>
  <si>
    <t>-ดำเนินการได้ถูกต้องครบถ้วนและความทันสมัยของ</t>
  </si>
  <si>
    <t>3.5.9</t>
  </si>
  <si>
    <t>-ร้อยละความพึงพอใจของสภาพแวดล้อมและ</t>
  </si>
  <si>
    <t>3.5.10</t>
  </si>
  <si>
    <t>-ร้อยละความพึงพอใจของพนักงาน อต. ในระเบียบ</t>
  </si>
  <si>
    <t>3.5.11</t>
  </si>
  <si>
    <t>-ร้อยละของการปรับปรุงตามข้อเสนอแนะที่ได้รับ</t>
  </si>
  <si>
    <t>3.1.5</t>
  </si>
  <si>
    <t>แผนพัฒนาระบบการกำกับดูแลกิจการที่ดีขององค์กร</t>
  </si>
  <si>
    <t>3.6.1</t>
  </si>
  <si>
    <t>-การเบิกจ่ายงบลงทุน</t>
  </si>
  <si>
    <t xml:space="preserve">ไม่น้อยกว่าร้อยละ 90 </t>
  </si>
  <si>
    <t>แผนการดำเนินคดีความทางกฎหมาย</t>
  </si>
  <si>
    <t>3.7.1</t>
  </si>
  <si>
    <t>-ร้อยละของจำนวนคดีที่ส่งเรื่องให้ สนง.อัยการดำเนินการ</t>
  </si>
  <si>
    <t>ตามกฎหมาย</t>
  </si>
  <si>
    <t>3.7.2</t>
  </si>
  <si>
    <t xml:space="preserve">แผนเสริมสร้างคุณธรรม พัฒนายกระดับความโปร่งใส และป้องกันการทุจริตในหน่วยงาน </t>
  </si>
  <si>
    <t>องค์การตลาด กระทรวงมหาดไทย</t>
  </si>
  <si>
    <t>2.พนักงานผ่านการประเมินความพึงพอใจเกี่ยวกับกิจกรรม</t>
  </si>
  <si>
    <t>3.8.1</t>
  </si>
  <si>
    <t>3.8.2</t>
  </si>
  <si>
    <t xml:space="preserve">การบริหารการจัดการบัญชี การเงิน </t>
  </si>
  <si>
    <t xml:space="preserve">การบริหารการเบิกจ่าย งบลงทุน </t>
  </si>
  <si>
    <t xml:space="preserve"> แผนการจัดทำรายงานผลการดำเนินงานและวิเคราะห์</t>
  </si>
  <si>
    <t>และวิเคราะห์ผลการดำเนินงานเปรียบเทียบกับแผนเป้าหมายขององค์การ</t>
  </si>
  <si>
    <t>-สรุปผลให้ผู้บริหารทราบไม่เกินวันที่10  ของทุกเดือน</t>
  </si>
  <si>
    <t>-ผลตอบแทน</t>
  </si>
  <si>
    <t>1.ร้อยละการตอบสนองของ Risk Owner  หลังจากระบบมี</t>
  </si>
  <si>
    <t>Early warning</t>
  </si>
  <si>
    <t>3.3.1</t>
  </si>
  <si>
    <t>เอกสารรับจ่ายด้านการเงิน</t>
  </si>
  <si>
    <t>- มีการปฏิบัติตามระเบียบ ข้อบังคับที่เกี่ยวข้องใน</t>
  </si>
  <si>
    <t>-ร้อยละของข้อกำหนดในสัญญาที่ผู้เช่าปฏิบัติตาม</t>
  </si>
  <si>
    <t>-ร้อยละของจำนวนสัญญาที่เป็นปัจจุบัน</t>
  </si>
  <si>
    <t>-ร้อยละของข้อกำหนดในสัญญที่ผู้เช่าปฏิบัติตาม</t>
  </si>
  <si>
    <t>-ตลาดได้มาตรฐาน</t>
  </si>
  <si>
    <t>-ร้อยละของการลดใช้พลังงานจากปี 2559</t>
  </si>
  <si>
    <t>-จัดทำแผนวิสาหกิจสำเร็จโดยคณะกรรมการอนุมัติ</t>
  </si>
  <si>
    <t>-ร้อยละความสำเร็จตามแผนปฎิบัติการ</t>
  </si>
  <si>
    <t xml:space="preserve">-ร้อยละความรู้ความเข้าใจของพนักงาน อต.ในเรื่อง CG </t>
  </si>
  <si>
    <t>-สามารถดำเนินการได้ตามแผนแม่บท</t>
  </si>
  <si>
    <t>-ระยะเวลาในการปฏิบัติงานได้หลังจากแจ้งซ่อม</t>
  </si>
  <si>
    <t>-ความพึงพอใจ ของผู้ใช้งาน</t>
  </si>
  <si>
    <t>-ร้อยละความพึงพอใจของผู้ใช้งาน</t>
  </si>
  <si>
    <t>-ผ่านการทดสอบระบบตาม BCM</t>
  </si>
  <si>
    <t>-ความพึงพอใจของผู้เข้าร่วมโครงการ</t>
  </si>
  <si>
    <t>-ยอดขาย</t>
  </si>
  <si>
    <t>-โครงการส่งเสริม(ในข้อ7)ได้รับการอนุมัติจากคณะกรรมการ</t>
  </si>
  <si>
    <t>-องค์การตลาดและพร้อมในการปฏิบัติงานในปี 61</t>
  </si>
  <si>
    <t>-การตอบสนองนโยบายเร่งด่วน</t>
  </si>
  <si>
    <t xml:space="preserve"> หลังจากระบบมีEarly warning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</si>
</sst>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</numFmts>
  <fonts count="4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4"/>
      <name val="TH SarabunPSK"/>
      <family val="2"/>
    </font>
    <font>
      <sz val="11"/>
      <color theme="1"/>
      <name val="Calibri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  <font>
      <u/>
      <sz val="11"/>
      <color theme="1"/>
      <name val="TH SarabunPSK"/>
      <family val="2"/>
    </font>
    <font>
      <b/>
      <i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theme="1"/>
      <name val="Angsana New"/>
      <family val="1"/>
    </font>
    <font>
      <b/>
      <sz val="16"/>
      <color rgb="FF000000"/>
      <name val="TH SarabunPSK"/>
      <family val="2"/>
    </font>
    <font>
      <sz val="11"/>
      <color rgb="FF000000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8"/>
      <color theme="1"/>
      <name val="TH SarabunPSK"/>
      <family val="2"/>
    </font>
    <font>
      <b/>
      <sz val="16"/>
      <name val="TH SarabunPSK"/>
      <family val="2"/>
    </font>
    <font>
      <sz val="16"/>
      <color theme="0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6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u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0" tint="-0.34998626667073579"/>
      <name val="TH SarabunPSK"/>
      <family val="2"/>
    </font>
    <font>
      <b/>
      <sz val="16"/>
      <color theme="0" tint="-0.34998626667073579"/>
      <name val="TH SarabunPSK"/>
      <family val="2"/>
    </font>
    <font>
      <sz val="16"/>
      <color theme="0" tint="-0.249977111117893"/>
      <name val="TH SarabunPSK"/>
      <family val="2"/>
    </font>
    <font>
      <sz val="16"/>
      <color rgb="FF002060"/>
      <name val="TH SarabunPSK"/>
      <family val="2"/>
    </font>
    <font>
      <b/>
      <sz val="16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ahoma"/>
      <family val="2"/>
      <charset val="222"/>
      <scheme val="minor"/>
    </font>
    <font>
      <sz val="16"/>
      <color theme="9"/>
      <name val="TH SarabunIT๙"/>
      <family val="2"/>
    </font>
    <font>
      <b/>
      <sz val="11"/>
      <color theme="1"/>
      <name val="TH SarabunPSK"/>
      <family val="2"/>
    </font>
    <font>
      <b/>
      <sz val="20"/>
      <color theme="1"/>
      <name val="TH SarabunPSK"/>
      <family val="2"/>
    </font>
    <font>
      <b/>
      <sz val="24"/>
      <color theme="1"/>
      <name val="TH SarabunPSK"/>
      <family val="2"/>
    </font>
    <font>
      <b/>
      <sz val="16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7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1" fillId="0" borderId="0"/>
    <xf numFmtId="0" fontId="22" fillId="0" borderId="0"/>
  </cellStyleXfs>
  <cellXfs count="2453">
    <xf numFmtId="0" fontId="0" fillId="0" borderId="0" xfId="0"/>
    <xf numFmtId="0" fontId="5" fillId="0" borderId="0" xfId="12" applyFont="1" applyBorder="1"/>
    <xf numFmtId="0" fontId="5" fillId="0" borderId="5" xfId="12" applyFont="1" applyBorder="1"/>
    <xf numFmtId="0" fontId="5" fillId="0" borderId="15" xfId="12" applyFont="1" applyBorder="1"/>
    <xf numFmtId="0" fontId="6" fillId="0" borderId="32" xfId="12" applyFont="1" applyBorder="1" applyAlignment="1">
      <alignment horizontal="center"/>
    </xf>
    <xf numFmtId="0" fontId="8" fillId="0" borderId="0" xfId="0" applyFont="1"/>
    <xf numFmtId="0" fontId="6" fillId="0" borderId="4" xfId="12" applyFont="1" applyBorder="1"/>
    <xf numFmtId="0" fontId="3" fillId="0" borderId="17" xfId="12" applyFont="1" applyFill="1" applyBorder="1"/>
    <xf numFmtId="0" fontId="5" fillId="0" borderId="0" xfId="0" applyFont="1"/>
    <xf numFmtId="0" fontId="3" fillId="0" borderId="1" xfId="12" applyFont="1" applyFill="1" applyBorder="1"/>
    <xf numFmtId="0" fontId="3" fillId="0" borderId="23" xfId="12" applyFont="1" applyFill="1" applyBorder="1"/>
    <xf numFmtId="0" fontId="3" fillId="2" borderId="1" xfId="12" applyFont="1" applyFill="1" applyBorder="1"/>
    <xf numFmtId="0" fontId="3" fillId="2" borderId="23" xfId="12" applyFont="1" applyFill="1" applyBorder="1"/>
    <xf numFmtId="0" fontId="10" fillId="0" borderId="0" xfId="0" applyFont="1" applyAlignment="1"/>
    <xf numFmtId="0" fontId="10" fillId="0" borderId="0" xfId="0" applyFont="1" applyAlignment="1">
      <alignment horizontal="left" indent="2"/>
    </xf>
    <xf numFmtId="0" fontId="10" fillId="0" borderId="0" xfId="0" applyFont="1"/>
    <xf numFmtId="0" fontId="9" fillId="0" borderId="0" xfId="0" applyFont="1" applyAlignment="1"/>
    <xf numFmtId="0" fontId="9" fillId="0" borderId="0" xfId="0" applyFont="1"/>
    <xf numFmtId="49" fontId="10" fillId="0" borderId="0" xfId="0" applyNumberFormat="1" applyFont="1" applyAlignment="1">
      <alignment horizontal="center"/>
    </xf>
    <xf numFmtId="0" fontId="11" fillId="0" borderId="0" xfId="0" applyFont="1"/>
    <xf numFmtId="0" fontId="9" fillId="0" borderId="0" xfId="0" applyFont="1" applyAlignment="1">
      <alignment vertical="center"/>
    </xf>
    <xf numFmtId="49" fontId="10" fillId="0" borderId="0" xfId="0" applyNumberFormat="1" applyFont="1"/>
    <xf numFmtId="0" fontId="12" fillId="0" borderId="0" xfId="0" applyFont="1" applyAlignment="1">
      <alignment horizontal="left"/>
    </xf>
    <xf numFmtId="49" fontId="13" fillId="0" borderId="0" xfId="0" applyNumberFormat="1" applyFont="1"/>
    <xf numFmtId="49" fontId="8" fillId="0" borderId="0" xfId="0" applyNumberFormat="1" applyFont="1"/>
    <xf numFmtId="49" fontId="5" fillId="0" borderId="0" xfId="0" applyNumberFormat="1" applyFont="1"/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49" fontId="10" fillId="0" borderId="0" xfId="0" applyNumberFormat="1" applyFont="1" applyAlignment="1">
      <alignment horizontal="center" vertical="top"/>
    </xf>
    <xf numFmtId="0" fontId="15" fillId="0" borderId="0" xfId="0" applyFont="1" applyAlignment="1">
      <alignment vertical="center" wrapText="1"/>
    </xf>
    <xf numFmtId="0" fontId="12" fillId="0" borderId="0" xfId="0" applyFont="1" applyAlignment="1"/>
    <xf numFmtId="49" fontId="10" fillId="0" borderId="0" xfId="0" applyNumberFormat="1" applyFont="1" applyAlignment="1"/>
    <xf numFmtId="0" fontId="5" fillId="0" borderId="0" xfId="0" applyFont="1" applyAlignment="1"/>
    <xf numFmtId="0" fontId="1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8" fillId="0" borderId="0" xfId="0" applyFont="1"/>
    <xf numFmtId="0" fontId="15" fillId="0" borderId="0" xfId="0" applyFont="1" applyAlignment="1">
      <alignment vertical="top" wrapText="1"/>
    </xf>
    <xf numFmtId="0" fontId="18" fillId="0" borderId="0" xfId="0" applyFont="1" applyAlignment="1"/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66" xfId="12" applyFont="1" applyBorder="1" applyAlignment="1">
      <alignment horizontal="center"/>
    </xf>
    <xf numFmtId="0" fontId="1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5" fillId="0" borderId="1" xfId="12" applyFont="1" applyFill="1" applyBorder="1" applyAlignment="1">
      <alignment horizontal="center"/>
    </xf>
    <xf numFmtId="0" fontId="3" fillId="0" borderId="46" xfId="12" applyFont="1" applyFill="1" applyBorder="1"/>
    <xf numFmtId="0" fontId="3" fillId="0" borderId="18" xfId="12" applyFont="1" applyFill="1" applyBorder="1"/>
    <xf numFmtId="0" fontId="3" fillId="2" borderId="18" xfId="12" applyFont="1" applyFill="1" applyBorder="1"/>
    <xf numFmtId="0" fontId="3" fillId="0" borderId="70" xfId="12" applyFont="1" applyFill="1" applyBorder="1"/>
    <xf numFmtId="0" fontId="3" fillId="0" borderId="7" xfId="12" applyFont="1" applyFill="1" applyBorder="1"/>
    <xf numFmtId="0" fontId="3" fillId="2" borderId="7" xfId="12" applyFont="1" applyFill="1" applyBorder="1"/>
    <xf numFmtId="0" fontId="3" fillId="0" borderId="10" xfId="12" applyFont="1" applyFill="1" applyBorder="1"/>
    <xf numFmtId="0" fontId="3" fillId="0" borderId="76" xfId="12" applyFont="1" applyFill="1" applyBorder="1"/>
    <xf numFmtId="0" fontId="3" fillId="0" borderId="29" xfId="12" applyFont="1" applyFill="1" applyBorder="1"/>
    <xf numFmtId="0" fontId="3" fillId="0" borderId="73" xfId="12" applyFont="1" applyFill="1" applyBorder="1"/>
    <xf numFmtId="0" fontId="5" fillId="0" borderId="57" xfId="12" applyFont="1" applyBorder="1" applyAlignment="1">
      <alignment horizontal="center"/>
    </xf>
    <xf numFmtId="0" fontId="3" fillId="0" borderId="72" xfId="12" applyFont="1" applyFill="1" applyBorder="1"/>
    <xf numFmtId="0" fontId="3" fillId="0" borderId="15" xfId="12" applyFont="1" applyFill="1" applyBorder="1"/>
    <xf numFmtId="0" fontId="6" fillId="0" borderId="71" xfId="12" applyFont="1" applyBorder="1" applyAlignment="1">
      <alignment horizontal="center" vertical="center"/>
    </xf>
    <xf numFmtId="0" fontId="5" fillId="0" borderId="57" xfId="12" applyFont="1" applyBorder="1" applyAlignment="1">
      <alignment horizontal="center" vertical="center"/>
    </xf>
    <xf numFmtId="0" fontId="5" fillId="0" borderId="39" xfId="12" applyFont="1" applyBorder="1" applyAlignment="1">
      <alignment horizontal="center" vertical="center"/>
    </xf>
    <xf numFmtId="0" fontId="5" fillId="0" borderId="55" xfId="12" applyFont="1" applyBorder="1" applyAlignment="1">
      <alignment horizontal="center" vertical="center"/>
    </xf>
    <xf numFmtId="0" fontId="6" fillId="0" borderId="30" xfId="12" applyFont="1" applyBorder="1" applyAlignment="1">
      <alignment horizontal="center" vertical="center" wrapText="1"/>
    </xf>
    <xf numFmtId="0" fontId="5" fillId="0" borderId="1" xfId="12" applyFont="1" applyFill="1" applyBorder="1" applyAlignment="1">
      <alignment horizontal="center" wrapText="1"/>
    </xf>
    <xf numFmtId="0" fontId="5" fillId="5" borderId="57" xfId="12" applyFont="1" applyFill="1" applyBorder="1" applyAlignment="1">
      <alignment horizontal="left"/>
    </xf>
    <xf numFmtId="0" fontId="5" fillId="5" borderId="57" xfId="12" applyFont="1" applyFill="1" applyBorder="1" applyAlignment="1">
      <alignment horizontal="center" vertical="center"/>
    </xf>
    <xf numFmtId="0" fontId="5" fillId="5" borderId="39" xfId="12" applyFont="1" applyFill="1" applyBorder="1" applyAlignment="1">
      <alignment horizontal="center" vertical="center"/>
    </xf>
    <xf numFmtId="0" fontId="5" fillId="5" borderId="55" xfId="12" applyFont="1" applyFill="1" applyBorder="1" applyAlignment="1">
      <alignment horizontal="center" vertical="center"/>
    </xf>
    <xf numFmtId="0" fontId="5" fillId="5" borderId="64" xfId="12" applyFont="1" applyFill="1" applyBorder="1" applyAlignment="1">
      <alignment horizontal="center" vertical="center"/>
    </xf>
    <xf numFmtId="0" fontId="5" fillId="4" borderId="30" xfId="12" applyFont="1" applyFill="1" applyBorder="1" applyAlignment="1">
      <alignment horizontal="left"/>
    </xf>
    <xf numFmtId="0" fontId="5" fillId="4" borderId="30" xfId="12" applyFont="1" applyFill="1" applyBorder="1" applyAlignment="1">
      <alignment horizontal="center" vertical="center"/>
    </xf>
    <xf numFmtId="0" fontId="5" fillId="4" borderId="57" xfId="12" applyFont="1" applyFill="1" applyBorder="1" applyAlignment="1">
      <alignment horizontal="left"/>
    </xf>
    <xf numFmtId="0" fontId="5" fillId="4" borderId="57" xfId="12" applyFont="1" applyFill="1" applyBorder="1" applyAlignment="1">
      <alignment horizontal="center" vertical="center"/>
    </xf>
    <xf numFmtId="0" fontId="3" fillId="0" borderId="74" xfId="12" applyFont="1" applyFill="1" applyBorder="1"/>
    <xf numFmtId="0" fontId="5" fillId="0" borderId="64" xfId="12" applyFont="1" applyBorder="1" applyAlignment="1">
      <alignment horizontal="center" vertical="center"/>
    </xf>
    <xf numFmtId="0" fontId="5" fillId="4" borderId="64" xfId="12" applyFont="1" applyFill="1" applyBorder="1" applyAlignment="1">
      <alignment horizontal="center" vertical="center"/>
    </xf>
    <xf numFmtId="0" fontId="6" fillId="5" borderId="65" xfId="12" applyFont="1" applyFill="1" applyBorder="1" applyAlignment="1">
      <alignment horizontal="left"/>
    </xf>
    <xf numFmtId="0" fontId="6" fillId="5" borderId="65" xfId="12" applyFont="1" applyFill="1" applyBorder="1" applyAlignment="1">
      <alignment horizontal="center" vertical="center"/>
    </xf>
    <xf numFmtId="0" fontId="6" fillId="5" borderId="67" xfId="12" applyFont="1" applyFill="1" applyBorder="1" applyAlignment="1">
      <alignment horizontal="center" vertical="center"/>
    </xf>
    <xf numFmtId="0" fontId="6" fillId="5" borderId="68" xfId="12" applyFont="1" applyFill="1" applyBorder="1" applyAlignment="1">
      <alignment horizontal="center" vertical="center"/>
    </xf>
    <xf numFmtId="0" fontId="9" fillId="0" borderId="45" xfId="12" applyFont="1" applyBorder="1" applyAlignment="1"/>
    <xf numFmtId="0" fontId="10" fillId="0" borderId="36" xfId="12" applyFont="1" applyBorder="1" applyAlignment="1"/>
    <xf numFmtId="0" fontId="9" fillId="0" borderId="4" xfId="12" applyFont="1" applyBorder="1"/>
    <xf numFmtId="0" fontId="10" fillId="0" borderId="0" xfId="12" applyFont="1" applyBorder="1"/>
    <xf numFmtId="0" fontId="10" fillId="0" borderId="5" xfId="12" applyFont="1" applyBorder="1"/>
    <xf numFmtId="0" fontId="10" fillId="0" borderId="23" xfId="12" applyFont="1" applyBorder="1"/>
    <xf numFmtId="0" fontId="11" fillId="0" borderId="1" xfId="12" applyFont="1" applyFill="1" applyBorder="1"/>
    <xf numFmtId="0" fontId="11" fillId="0" borderId="23" xfId="12" applyFont="1" applyFill="1" applyBorder="1"/>
    <xf numFmtId="0" fontId="10" fillId="0" borderId="6" xfId="12" applyFont="1" applyBorder="1"/>
    <xf numFmtId="0" fontId="10" fillId="0" borderId="7" xfId="12" applyFont="1" applyBorder="1"/>
    <xf numFmtId="0" fontId="10" fillId="0" borderId="27" xfId="12" applyFont="1" applyBorder="1"/>
    <xf numFmtId="0" fontId="9" fillId="0" borderId="64" xfId="12" applyFont="1" applyBorder="1" applyAlignment="1">
      <alignment horizontal="center"/>
    </xf>
    <xf numFmtId="0" fontId="11" fillId="0" borderId="46" xfId="12" applyFont="1" applyFill="1" applyBorder="1"/>
    <xf numFmtId="0" fontId="11" fillId="0" borderId="10" xfId="12" applyFont="1" applyFill="1" applyBorder="1"/>
    <xf numFmtId="0" fontId="11" fillId="0" borderId="70" xfId="12" applyFont="1" applyFill="1" applyBorder="1"/>
    <xf numFmtId="0" fontId="9" fillId="0" borderId="66" xfId="12" applyFont="1" applyBorder="1" applyAlignment="1">
      <alignment horizontal="center"/>
    </xf>
    <xf numFmtId="0" fontId="11" fillId="0" borderId="72" xfId="12" applyFont="1" applyFill="1" applyBorder="1"/>
    <xf numFmtId="0" fontId="11" fillId="0" borderId="76" xfId="12" applyFont="1" applyFill="1" applyBorder="1"/>
    <xf numFmtId="0" fontId="11" fillId="0" borderId="29" xfId="12" applyFont="1" applyFill="1" applyBorder="1"/>
    <xf numFmtId="0" fontId="11" fillId="0" borderId="73" xfId="12" applyFont="1" applyFill="1" applyBorder="1"/>
    <xf numFmtId="0" fontId="11" fillId="0" borderId="74" xfId="12" applyFont="1" applyFill="1" applyBorder="1"/>
    <xf numFmtId="0" fontId="10" fillId="0" borderId="57" xfId="12" applyFont="1" applyBorder="1" applyAlignment="1">
      <alignment horizontal="center"/>
    </xf>
    <xf numFmtId="0" fontId="10" fillId="0" borderId="57" xfId="12" applyFont="1" applyBorder="1" applyAlignment="1">
      <alignment horizontal="center" vertical="center"/>
    </xf>
    <xf numFmtId="0" fontId="10" fillId="0" borderId="39" xfId="12" applyFont="1" applyBorder="1" applyAlignment="1">
      <alignment horizontal="center" vertical="center"/>
    </xf>
    <xf numFmtId="0" fontId="10" fillId="0" borderId="55" xfId="12" applyFont="1" applyBorder="1" applyAlignment="1">
      <alignment horizontal="center" vertical="center"/>
    </xf>
    <xf numFmtId="0" fontId="10" fillId="0" borderId="64" xfId="12" applyFont="1" applyBorder="1" applyAlignment="1">
      <alignment horizontal="center" vertical="center"/>
    </xf>
    <xf numFmtId="0" fontId="10" fillId="4" borderId="57" xfId="12" applyFont="1" applyFill="1" applyBorder="1" applyAlignment="1">
      <alignment horizontal="center" vertical="center"/>
    </xf>
    <xf numFmtId="0" fontId="10" fillId="4" borderId="64" xfId="12" applyFont="1" applyFill="1" applyBorder="1" applyAlignment="1">
      <alignment horizontal="center" vertical="center"/>
    </xf>
    <xf numFmtId="0" fontId="10" fillId="4" borderId="30" xfId="12" applyFont="1" applyFill="1" applyBorder="1" applyAlignment="1">
      <alignment horizontal="center" vertical="center"/>
    </xf>
    <xf numFmtId="0" fontId="10" fillId="5" borderId="57" xfId="12" applyFont="1" applyFill="1" applyBorder="1" applyAlignment="1">
      <alignment horizontal="center" vertical="center"/>
    </xf>
    <xf numFmtId="0" fontId="10" fillId="5" borderId="39" xfId="12" applyFont="1" applyFill="1" applyBorder="1" applyAlignment="1">
      <alignment horizontal="center" vertical="center"/>
    </xf>
    <xf numFmtId="0" fontId="10" fillId="5" borderId="55" xfId="12" applyFont="1" applyFill="1" applyBorder="1" applyAlignment="1">
      <alignment horizontal="center" vertical="center"/>
    </xf>
    <xf numFmtId="0" fontId="10" fillId="5" borderId="64" xfId="12" applyFont="1" applyFill="1" applyBorder="1" applyAlignment="1">
      <alignment horizontal="center" vertical="center"/>
    </xf>
    <xf numFmtId="0" fontId="9" fillId="5" borderId="65" xfId="12" applyFont="1" applyFill="1" applyBorder="1" applyAlignment="1">
      <alignment horizontal="center" vertical="center"/>
    </xf>
    <xf numFmtId="0" fontId="9" fillId="5" borderId="67" xfId="12" applyFont="1" applyFill="1" applyBorder="1" applyAlignment="1">
      <alignment horizontal="center" vertical="center"/>
    </xf>
    <xf numFmtId="0" fontId="9" fillId="5" borderId="68" xfId="12" applyFont="1" applyFill="1" applyBorder="1" applyAlignment="1">
      <alignment horizontal="center" vertical="center"/>
    </xf>
    <xf numFmtId="0" fontId="5" fillId="0" borderId="84" xfId="12" applyFont="1" applyBorder="1"/>
    <xf numFmtId="0" fontId="10" fillId="0" borderId="37" xfId="12" applyFont="1" applyBorder="1" applyAlignment="1"/>
    <xf numFmtId="0" fontId="10" fillId="0" borderId="47" xfId="12" applyFont="1" applyBorder="1" applyAlignment="1">
      <alignment horizontal="center"/>
    </xf>
    <xf numFmtId="0" fontId="10" fillId="0" borderId="30" xfId="12" applyFont="1" applyBorder="1" applyAlignment="1">
      <alignment horizontal="center"/>
    </xf>
    <xf numFmtId="0" fontId="10" fillId="0" borderId="32" xfId="12" applyFont="1" applyBorder="1" applyAlignment="1">
      <alignment horizontal="center"/>
    </xf>
    <xf numFmtId="0" fontId="10" fillId="0" borderId="12" xfId="12" applyFont="1" applyBorder="1"/>
    <xf numFmtId="0" fontId="11" fillId="0" borderId="24" xfId="12" applyFont="1" applyFill="1" applyBorder="1" applyAlignment="1">
      <alignment horizontal="center"/>
    </xf>
    <xf numFmtId="0" fontId="9" fillId="0" borderId="58" xfId="12" applyFont="1" applyBorder="1"/>
    <xf numFmtId="0" fontId="10" fillId="0" borderId="59" xfId="12" applyFont="1" applyBorder="1"/>
    <xf numFmtId="0" fontId="10" fillId="0" borderId="48" xfId="12" applyFont="1" applyBorder="1"/>
    <xf numFmtId="43" fontId="9" fillId="0" borderId="66" xfId="23" applyFont="1" applyBorder="1" applyAlignment="1">
      <alignment horizontal="center"/>
    </xf>
    <xf numFmtId="43" fontId="9" fillId="0" borderId="66" xfId="12" applyNumberFormat="1" applyFont="1" applyBorder="1" applyAlignment="1">
      <alignment horizontal="center"/>
    </xf>
    <xf numFmtId="0" fontId="10" fillId="0" borderId="14" xfId="12" applyFont="1" applyBorder="1"/>
    <xf numFmtId="0" fontId="10" fillId="0" borderId="4" xfId="12" applyFont="1" applyBorder="1"/>
    <xf numFmtId="0" fontId="10" fillId="0" borderId="0" xfId="0" applyFont="1" applyBorder="1"/>
    <xf numFmtId="0" fontId="11" fillId="0" borderId="91" xfId="12" applyFont="1" applyFill="1" applyBorder="1"/>
    <xf numFmtId="0" fontId="11" fillId="0" borderId="26" xfId="12" applyFont="1" applyFill="1" applyBorder="1"/>
    <xf numFmtId="0" fontId="10" fillId="0" borderId="4" xfId="0" applyFont="1" applyBorder="1" applyAlignment="1"/>
    <xf numFmtId="0" fontId="10" fillId="0" borderId="0" xfId="0" applyFont="1" applyBorder="1" applyAlignment="1"/>
    <xf numFmtId="0" fontId="10" fillId="0" borderId="5" xfId="0" applyFont="1" applyBorder="1" applyAlignment="1"/>
    <xf numFmtId="0" fontId="10" fillId="0" borderId="58" xfId="0" applyFont="1" applyBorder="1" applyAlignment="1"/>
    <xf numFmtId="0" fontId="10" fillId="0" borderId="59" xfId="0" applyFont="1" applyBorder="1" applyAlignment="1"/>
    <xf numFmtId="0" fontId="10" fillId="0" borderId="48" xfId="0" applyFont="1" applyBorder="1" applyAlignment="1"/>
    <xf numFmtId="0" fontId="6" fillId="0" borderId="60" xfId="12" applyFont="1" applyBorder="1" applyAlignment="1">
      <alignment horizontal="center"/>
    </xf>
    <xf numFmtId="0" fontId="6" fillId="0" borderId="26" xfId="12" applyFont="1" applyBorder="1" applyAlignment="1">
      <alignment horizontal="center"/>
    </xf>
    <xf numFmtId="0" fontId="6" fillId="0" borderId="56" xfId="12" applyFont="1" applyBorder="1" applyAlignment="1">
      <alignment horizontal="center"/>
    </xf>
    <xf numFmtId="0" fontId="6" fillId="0" borderId="91" xfId="12" applyFont="1" applyBorder="1" applyAlignment="1">
      <alignment horizontal="center"/>
    </xf>
    <xf numFmtId="0" fontId="6" fillId="0" borderId="89" xfId="12" applyFont="1" applyBorder="1" applyAlignment="1">
      <alignment horizontal="center"/>
    </xf>
    <xf numFmtId="0" fontId="5" fillId="0" borderId="98" xfId="12" applyFont="1" applyFill="1" applyBorder="1" applyAlignment="1">
      <alignment horizontal="center" vertical="center" wrapText="1"/>
    </xf>
    <xf numFmtId="0" fontId="3" fillId="0" borderId="98" xfId="12" applyFont="1" applyFill="1" applyBorder="1"/>
    <xf numFmtId="0" fontId="5" fillId="0" borderId="72" xfId="12" applyFont="1" applyBorder="1"/>
    <xf numFmtId="0" fontId="5" fillId="0" borderId="17" xfId="12" applyFont="1" applyFill="1" applyBorder="1" applyAlignment="1">
      <alignment horizontal="center" vertical="center" wrapText="1"/>
    </xf>
    <xf numFmtId="0" fontId="5" fillId="0" borderId="22" xfId="12" applyFont="1" applyBorder="1"/>
    <xf numFmtId="0" fontId="6" fillId="0" borderId="41" xfId="12" applyFont="1" applyBorder="1"/>
    <xf numFmtId="0" fontId="5" fillId="0" borderId="42" xfId="12" applyFont="1" applyBorder="1"/>
    <xf numFmtId="0" fontId="6" fillId="0" borderId="99" xfId="12" applyFont="1" applyBorder="1"/>
    <xf numFmtId="0" fontId="11" fillId="3" borderId="1" xfId="12" applyFont="1" applyFill="1" applyBorder="1" applyAlignment="1">
      <alignment horizontal="center"/>
    </xf>
    <xf numFmtId="0" fontId="10" fillId="0" borderId="1" xfId="0" applyFont="1" applyBorder="1"/>
    <xf numFmtId="0" fontId="11" fillId="2" borderId="1" xfId="12" applyFont="1" applyFill="1" applyBorder="1" applyAlignment="1">
      <alignment horizontal="center"/>
    </xf>
    <xf numFmtId="0" fontId="5" fillId="0" borderId="14" xfId="12" applyFont="1" applyBorder="1"/>
    <xf numFmtId="0" fontId="26" fillId="0" borderId="46" xfId="12" applyFont="1" applyFill="1" applyBorder="1" applyAlignment="1">
      <alignment horizontal="center"/>
    </xf>
    <xf numFmtId="0" fontId="26" fillId="0" borderId="76" xfId="12" applyFont="1" applyFill="1" applyBorder="1" applyAlignment="1">
      <alignment horizontal="center"/>
    </xf>
    <xf numFmtId="0" fontId="26" fillId="0" borderId="1" xfId="12" applyFont="1" applyFill="1" applyBorder="1" applyAlignment="1">
      <alignment horizontal="center"/>
    </xf>
    <xf numFmtId="0" fontId="26" fillId="0" borderId="0" xfId="0" applyFont="1"/>
    <xf numFmtId="0" fontId="10" fillId="0" borderId="0" xfId="0" applyFont="1" applyAlignment="1"/>
    <xf numFmtId="0" fontId="15" fillId="0" borderId="0" xfId="0" applyFont="1" applyAlignment="1">
      <alignment horizontal="left" vertical="center"/>
    </xf>
    <xf numFmtId="187" fontId="27" fillId="0" borderId="58" xfId="6" applyFont="1" applyBorder="1" applyAlignment="1"/>
    <xf numFmtId="187" fontId="27" fillId="0" borderId="59" xfId="6" applyFont="1" applyBorder="1" applyAlignment="1"/>
    <xf numFmtId="49" fontId="11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4" fillId="0" borderId="0" xfId="0" applyFont="1" applyAlignment="1"/>
    <xf numFmtId="0" fontId="24" fillId="0" borderId="0" xfId="0" applyFont="1"/>
    <xf numFmtId="0" fontId="11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9" fillId="0" borderId="71" xfId="12" applyFont="1" applyBorder="1" applyAlignment="1">
      <alignment horizontal="center" vertical="center" wrapText="1"/>
    </xf>
    <xf numFmtId="0" fontId="9" fillId="0" borderId="30" xfId="12" applyFont="1" applyBorder="1" applyAlignment="1">
      <alignment horizontal="center" vertical="center" wrapText="1"/>
    </xf>
    <xf numFmtId="0" fontId="10" fillId="0" borderId="46" xfId="12" applyFont="1" applyFill="1" applyBorder="1" applyAlignment="1">
      <alignment horizontal="center"/>
    </xf>
    <xf numFmtId="0" fontId="10" fillId="0" borderId="76" xfId="12" applyFont="1" applyFill="1" applyBorder="1" applyAlignment="1">
      <alignment horizontal="center"/>
    </xf>
    <xf numFmtId="0" fontId="11" fillId="0" borderId="57" xfId="12" applyFont="1" applyBorder="1" applyAlignment="1">
      <alignment horizontal="center" vertical="center"/>
    </xf>
    <xf numFmtId="0" fontId="11" fillId="0" borderId="39" xfId="12" applyFont="1" applyBorder="1" applyAlignment="1">
      <alignment horizontal="center" vertical="center"/>
    </xf>
    <xf numFmtId="0" fontId="11" fillId="0" borderId="55" xfId="12" applyFont="1" applyBorder="1" applyAlignment="1">
      <alignment horizontal="center" vertical="center"/>
    </xf>
    <xf numFmtId="0" fontId="11" fillId="0" borderId="64" xfId="12" applyFont="1" applyBorder="1" applyAlignment="1">
      <alignment horizontal="center" vertical="center"/>
    </xf>
    <xf numFmtId="0" fontId="10" fillId="4" borderId="57" xfId="12" applyFont="1" applyFill="1" applyBorder="1" applyAlignment="1">
      <alignment horizontal="left"/>
    </xf>
    <xf numFmtId="0" fontId="11" fillId="4" borderId="57" xfId="12" applyFont="1" applyFill="1" applyBorder="1" applyAlignment="1">
      <alignment horizontal="center" vertical="center"/>
    </xf>
    <xf numFmtId="0" fontId="11" fillId="4" borderId="64" xfId="12" applyFont="1" applyFill="1" applyBorder="1" applyAlignment="1">
      <alignment horizontal="center" vertical="center"/>
    </xf>
    <xf numFmtId="0" fontId="10" fillId="4" borderId="30" xfId="12" applyFont="1" applyFill="1" applyBorder="1" applyAlignment="1">
      <alignment horizontal="left"/>
    </xf>
    <xf numFmtId="0" fontId="11" fillId="4" borderId="30" xfId="12" applyFont="1" applyFill="1" applyBorder="1" applyAlignment="1">
      <alignment horizontal="center" vertical="center"/>
    </xf>
    <xf numFmtId="0" fontId="10" fillId="5" borderId="57" xfId="12" applyFont="1" applyFill="1" applyBorder="1" applyAlignment="1">
      <alignment horizontal="left"/>
    </xf>
    <xf numFmtId="0" fontId="11" fillId="5" borderId="57" xfId="12" applyFont="1" applyFill="1" applyBorder="1" applyAlignment="1">
      <alignment horizontal="center" vertical="center"/>
    </xf>
    <xf numFmtId="0" fontId="11" fillId="5" borderId="39" xfId="12" applyFont="1" applyFill="1" applyBorder="1" applyAlignment="1">
      <alignment horizontal="center" vertical="center"/>
    </xf>
    <xf numFmtId="0" fontId="11" fillId="5" borderId="55" xfId="12" applyFont="1" applyFill="1" applyBorder="1" applyAlignment="1">
      <alignment horizontal="center" vertical="center"/>
    </xf>
    <xf numFmtId="0" fontId="11" fillId="5" borderId="64" xfId="12" applyFont="1" applyFill="1" applyBorder="1" applyAlignment="1">
      <alignment horizontal="center" vertical="center"/>
    </xf>
    <xf numFmtId="0" fontId="9" fillId="5" borderId="65" xfId="12" applyFont="1" applyFill="1" applyBorder="1" applyAlignment="1">
      <alignment horizontal="left"/>
    </xf>
    <xf numFmtId="0" fontId="24" fillId="5" borderId="65" xfId="12" applyFont="1" applyFill="1" applyBorder="1" applyAlignment="1">
      <alignment horizontal="center" vertical="center"/>
    </xf>
    <xf numFmtId="0" fontId="24" fillId="5" borderId="67" xfId="12" applyFont="1" applyFill="1" applyBorder="1" applyAlignment="1">
      <alignment horizontal="center" vertical="center"/>
    </xf>
    <xf numFmtId="0" fontId="24" fillId="5" borderId="68" xfId="12" applyFont="1" applyFill="1" applyBorder="1" applyAlignment="1">
      <alignment horizontal="center" vertical="center"/>
    </xf>
    <xf numFmtId="0" fontId="9" fillId="0" borderId="91" xfId="12" applyFont="1" applyBorder="1" applyAlignment="1">
      <alignment horizontal="center" vertical="center" wrapText="1"/>
    </xf>
    <xf numFmtId="0" fontId="10" fillId="0" borderId="72" xfId="12" applyFont="1" applyBorder="1"/>
    <xf numFmtId="0" fontId="10" fillId="0" borderId="84" xfId="12" applyFont="1" applyBorder="1"/>
    <xf numFmtId="0" fontId="10" fillId="0" borderId="60" xfId="12" applyFont="1" applyFill="1" applyBorder="1" applyAlignment="1">
      <alignment horizontal="center" vertical="center" wrapText="1"/>
    </xf>
    <xf numFmtId="0" fontId="11" fillId="3" borderId="60" xfId="12" applyFont="1" applyFill="1" applyBorder="1" applyAlignment="1">
      <alignment horizontal="center"/>
    </xf>
    <xf numFmtId="0" fontId="11" fillId="0" borderId="1" xfId="12" applyFont="1" applyFill="1" applyBorder="1" applyAlignment="1"/>
    <xf numFmtId="0" fontId="10" fillId="0" borderId="1" xfId="12" applyFont="1" applyFill="1" applyBorder="1" applyAlignment="1">
      <alignment vertical="center"/>
    </xf>
    <xf numFmtId="0" fontId="11" fillId="2" borderId="1" xfId="12" applyFont="1" applyFill="1" applyBorder="1" applyAlignment="1">
      <alignment vertical="center"/>
    </xf>
    <xf numFmtId="0" fontId="2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187" fontId="9" fillId="0" borderId="58" xfId="6" applyFont="1" applyBorder="1" applyAlignment="1"/>
    <xf numFmtId="0" fontId="10" fillId="0" borderId="24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wrapText="1"/>
    </xf>
    <xf numFmtId="0" fontId="10" fillId="0" borderId="1" xfId="12" applyFont="1" applyFill="1" applyBorder="1" applyAlignment="1">
      <alignment horizontal="center"/>
    </xf>
    <xf numFmtId="187" fontId="9" fillId="0" borderId="59" xfId="6" applyFont="1" applyBorder="1" applyAlignment="1"/>
    <xf numFmtId="0" fontId="9" fillId="0" borderId="71" xfId="12" applyFont="1" applyBorder="1" applyAlignment="1">
      <alignment horizontal="center" vertical="center"/>
    </xf>
    <xf numFmtId="0" fontId="9" fillId="0" borderId="34" xfId="15" applyFont="1" applyBorder="1" applyAlignment="1"/>
    <xf numFmtId="0" fontId="9" fillId="0" borderId="44" xfId="15" applyFont="1" applyBorder="1" applyAlignment="1"/>
    <xf numFmtId="0" fontId="9" fillId="0" borderId="59" xfId="15" applyFont="1" applyBorder="1" applyAlignment="1"/>
    <xf numFmtId="0" fontId="9" fillId="0" borderId="48" xfId="15" applyFont="1" applyBorder="1" applyAlignment="1"/>
    <xf numFmtId="0" fontId="9" fillId="0" borderId="14" xfId="12" applyFont="1" applyBorder="1"/>
    <xf numFmtId="0" fontId="10" fillId="0" borderId="15" xfId="12" applyFont="1" applyBorder="1"/>
    <xf numFmtId="0" fontId="9" fillId="0" borderId="57" xfId="12" applyFont="1" applyBorder="1" applyAlignment="1">
      <alignment horizontal="center"/>
    </xf>
    <xf numFmtId="0" fontId="9" fillId="0" borderId="47" xfId="12" applyFont="1" applyBorder="1" applyAlignment="1">
      <alignment horizontal="center"/>
    </xf>
    <xf numFmtId="0" fontId="9" fillId="0" borderId="31" xfId="12" applyFont="1" applyBorder="1" applyAlignment="1">
      <alignment horizontal="center"/>
    </xf>
    <xf numFmtId="0" fontId="9" fillId="0" borderId="30" xfId="12" applyFont="1" applyBorder="1" applyAlignment="1">
      <alignment horizontal="center"/>
    </xf>
    <xf numFmtId="0" fontId="9" fillId="0" borderId="32" xfId="12" applyFont="1" applyBorder="1" applyAlignment="1">
      <alignment horizontal="center"/>
    </xf>
    <xf numFmtId="0" fontId="10" fillId="0" borderId="23" xfId="12" applyFont="1" applyBorder="1" applyAlignment="1">
      <alignment horizontal="center"/>
    </xf>
    <xf numFmtId="0" fontId="11" fillId="0" borderId="24" xfId="12" applyFont="1" applyFill="1" applyBorder="1"/>
    <xf numFmtId="0" fontId="11" fillId="0" borderId="3" xfId="12" applyFont="1" applyFill="1" applyBorder="1"/>
    <xf numFmtId="0" fontId="11" fillId="0" borderId="33" xfId="12" applyFont="1" applyFill="1" applyBorder="1"/>
    <xf numFmtId="0" fontId="11" fillId="0" borderId="25" xfId="12" applyFont="1" applyFill="1" applyBorder="1"/>
    <xf numFmtId="0" fontId="11" fillId="0" borderId="17" xfId="12" applyFont="1" applyFill="1" applyBorder="1"/>
    <xf numFmtId="0" fontId="11" fillId="0" borderId="15" xfId="12" applyFont="1" applyFill="1" applyBorder="1"/>
    <xf numFmtId="0" fontId="11" fillId="3" borderId="15" xfId="12" applyFont="1" applyFill="1" applyBorder="1"/>
    <xf numFmtId="0" fontId="11" fillId="0" borderId="16" xfId="12" applyFont="1" applyFill="1" applyBorder="1"/>
    <xf numFmtId="0" fontId="11" fillId="3" borderId="17" xfId="12" applyFont="1" applyFill="1" applyBorder="1"/>
    <xf numFmtId="0" fontId="11" fillId="0" borderId="22" xfId="12" applyFont="1" applyFill="1" applyBorder="1"/>
    <xf numFmtId="0" fontId="11" fillId="2" borderId="1" xfId="12" applyFont="1" applyFill="1" applyBorder="1"/>
    <xf numFmtId="0" fontId="11" fillId="2" borderId="7" xfId="12" applyFont="1" applyFill="1" applyBorder="1"/>
    <xf numFmtId="0" fontId="11" fillId="2" borderId="18" xfId="12" applyFont="1" applyFill="1" applyBorder="1"/>
    <xf numFmtId="0" fontId="11" fillId="3" borderId="1" xfId="12" applyFont="1" applyFill="1" applyBorder="1"/>
    <xf numFmtId="0" fontId="11" fillId="2" borderId="23" xfId="12" applyFont="1" applyFill="1" applyBorder="1"/>
    <xf numFmtId="0" fontId="11" fillId="0" borderId="7" xfId="12" applyFont="1" applyFill="1" applyBorder="1"/>
    <xf numFmtId="0" fontId="11" fillId="0" borderId="18" xfId="12" applyFont="1" applyFill="1" applyBorder="1"/>
    <xf numFmtId="0" fontId="11" fillId="3" borderId="23" xfId="12" applyFont="1" applyFill="1" applyBorder="1"/>
    <xf numFmtId="0" fontId="9" fillId="0" borderId="2" xfId="12" applyFont="1" applyFill="1" applyBorder="1" applyAlignment="1">
      <alignment horizontal="left"/>
    </xf>
    <xf numFmtId="0" fontId="9" fillId="0" borderId="3" xfId="12" applyFont="1" applyFill="1" applyBorder="1" applyAlignment="1">
      <alignment horizontal="left"/>
    </xf>
    <xf numFmtId="0" fontId="9" fillId="0" borderId="33" xfId="12" applyFont="1" applyFill="1" applyBorder="1" applyAlignment="1">
      <alignment horizontal="left"/>
    </xf>
    <xf numFmtId="0" fontId="10" fillId="0" borderId="33" xfId="12" applyFont="1" applyFill="1" applyBorder="1" applyAlignment="1">
      <alignment horizontal="center" vertical="center" wrapText="1"/>
    </xf>
    <xf numFmtId="0" fontId="24" fillId="0" borderId="24" xfId="12" applyFont="1" applyFill="1" applyBorder="1" applyAlignment="1">
      <alignment horizontal="center"/>
    </xf>
    <xf numFmtId="0" fontId="24" fillId="0" borderId="3" xfId="12" applyFont="1" applyFill="1" applyBorder="1" applyAlignment="1">
      <alignment horizontal="center"/>
    </xf>
    <xf numFmtId="0" fontId="24" fillId="0" borderId="33" xfId="12" applyFont="1" applyFill="1" applyBorder="1" applyAlignment="1">
      <alignment horizontal="center"/>
    </xf>
    <xf numFmtId="0" fontId="24" fillId="0" borderId="25" xfId="12" applyFont="1" applyFill="1" applyBorder="1" applyAlignment="1">
      <alignment horizontal="center"/>
    </xf>
    <xf numFmtId="0" fontId="9" fillId="0" borderId="14" xfId="12" applyFont="1" applyFill="1" applyBorder="1" applyAlignment="1">
      <alignment horizontal="left"/>
    </xf>
    <xf numFmtId="0" fontId="9" fillId="0" borderId="15" xfId="12" applyFont="1" applyFill="1" applyBorder="1" applyAlignment="1">
      <alignment horizontal="left"/>
    </xf>
    <xf numFmtId="0" fontId="9" fillId="0" borderId="16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center" wrapText="1"/>
    </xf>
    <xf numFmtId="0" fontId="11" fillId="3" borderId="16" xfId="12" applyFont="1" applyFill="1" applyBorder="1" applyAlignment="1">
      <alignment horizontal="center"/>
    </xf>
    <xf numFmtId="0" fontId="11" fillId="0" borderId="17" xfId="12" applyFont="1" applyFill="1" applyBorder="1" applyAlignment="1">
      <alignment horizontal="center"/>
    </xf>
    <xf numFmtId="0" fontId="11" fillId="0" borderId="22" xfId="12" applyFont="1" applyFill="1" applyBorder="1" applyAlignment="1">
      <alignment horizontal="center"/>
    </xf>
    <xf numFmtId="0" fontId="24" fillId="0" borderId="1" xfId="12" applyFont="1" applyFill="1" applyBorder="1" applyAlignment="1">
      <alignment horizontal="center"/>
    </xf>
    <xf numFmtId="0" fontId="11" fillId="0" borderId="7" xfId="12" applyFont="1" applyFill="1" applyBorder="1" applyAlignment="1">
      <alignment horizontal="center"/>
    </xf>
    <xf numFmtId="0" fontId="11" fillId="0" borderId="18" xfId="12" applyFont="1" applyFill="1" applyBorder="1" applyAlignment="1">
      <alignment horizontal="center"/>
    </xf>
    <xf numFmtId="0" fontId="11" fillId="0" borderId="23" xfId="12" applyFont="1" applyFill="1" applyBorder="1" applyAlignment="1">
      <alignment horizontal="center"/>
    </xf>
    <xf numFmtId="0" fontId="24" fillId="2" borderId="1" xfId="12" applyFont="1" applyFill="1" applyBorder="1" applyAlignment="1">
      <alignment horizontal="center"/>
    </xf>
    <xf numFmtId="0" fontId="11" fillId="2" borderId="7" xfId="12" applyFont="1" applyFill="1" applyBorder="1" applyAlignment="1">
      <alignment horizontal="center"/>
    </xf>
    <xf numFmtId="0" fontId="11" fillId="2" borderId="18" xfId="12" applyFont="1" applyFill="1" applyBorder="1" applyAlignment="1">
      <alignment horizontal="center"/>
    </xf>
    <xf numFmtId="0" fontId="11" fillId="2" borderId="23" xfId="12" applyFont="1" applyFill="1" applyBorder="1" applyAlignment="1">
      <alignment horizontal="center"/>
    </xf>
    <xf numFmtId="0" fontId="11" fillId="3" borderId="7" xfId="12" applyFont="1" applyFill="1" applyBorder="1" applyAlignment="1">
      <alignment horizontal="center"/>
    </xf>
    <xf numFmtId="0" fontId="9" fillId="0" borderId="14" xfId="12" applyFont="1" applyFill="1" applyBorder="1" applyAlignment="1"/>
    <xf numFmtId="0" fontId="9" fillId="0" borderId="7" xfId="12" applyFont="1" applyFill="1" applyBorder="1" applyAlignment="1"/>
    <xf numFmtId="0" fontId="9" fillId="0" borderId="18" xfId="12" applyFont="1" applyFill="1" applyBorder="1" applyAlignment="1"/>
    <xf numFmtId="0" fontId="11" fillId="3" borderId="18" xfId="12" applyFont="1" applyFill="1" applyBorder="1" applyAlignment="1">
      <alignment horizontal="center"/>
    </xf>
    <xf numFmtId="0" fontId="11" fillId="3" borderId="23" xfId="12" applyFont="1" applyFill="1" applyBorder="1" applyAlignment="1">
      <alignment horizontal="center"/>
    </xf>
    <xf numFmtId="0" fontId="24" fillId="0" borderId="76" xfId="12" applyFont="1" applyFill="1" applyBorder="1" applyAlignment="1">
      <alignment horizontal="center"/>
    </xf>
    <xf numFmtId="0" fontId="24" fillId="0" borderId="29" xfId="12" applyFont="1" applyFill="1" applyBorder="1" applyAlignment="1">
      <alignment horizontal="center"/>
    </xf>
    <xf numFmtId="0" fontId="24" fillId="0" borderId="73" xfId="12" applyFont="1" applyFill="1" applyBorder="1" applyAlignment="1">
      <alignment horizontal="center"/>
    </xf>
    <xf numFmtId="0" fontId="24" fillId="0" borderId="74" xfId="12" applyFont="1" applyFill="1" applyBorder="1" applyAlignment="1">
      <alignment horizontal="center"/>
    </xf>
    <xf numFmtId="9" fontId="10" fillId="0" borderId="23" xfId="12" applyNumberFormat="1" applyFont="1" applyBorder="1" applyAlignment="1">
      <alignment horizontal="center"/>
    </xf>
    <xf numFmtId="0" fontId="10" fillId="0" borderId="7" xfId="12" applyFont="1" applyFill="1" applyBorder="1" applyAlignment="1">
      <alignment horizontal="center" vertical="top"/>
    </xf>
    <xf numFmtId="0" fontId="10" fillId="0" borderId="18" xfId="12" applyFont="1" applyFill="1" applyBorder="1" applyAlignment="1">
      <alignment horizontal="center" vertical="top"/>
    </xf>
    <xf numFmtId="0" fontId="28" fillId="0" borderId="7" xfId="0" applyFont="1" applyBorder="1"/>
    <xf numFmtId="0" fontId="29" fillId="0" borderId="7" xfId="0" applyFont="1" applyBorder="1"/>
    <xf numFmtId="0" fontId="29" fillId="0" borderId="18" xfId="0" applyFont="1" applyBorder="1"/>
    <xf numFmtId="0" fontId="10" fillId="0" borderId="17" xfId="12" applyFont="1" applyFill="1" applyBorder="1" applyAlignment="1">
      <alignment horizontal="center" vertical="center" wrapText="1"/>
    </xf>
    <xf numFmtId="0" fontId="29" fillId="0" borderId="0" xfId="0" applyFont="1"/>
    <xf numFmtId="0" fontId="10" fillId="0" borderId="4" xfId="0" applyFont="1" applyBorder="1"/>
    <xf numFmtId="0" fontId="10" fillId="0" borderId="5" xfId="0" applyFont="1" applyBorder="1"/>
    <xf numFmtId="0" fontId="10" fillId="0" borderId="59" xfId="0" applyFont="1" applyBorder="1"/>
    <xf numFmtId="0" fontId="10" fillId="0" borderId="48" xfId="0" applyFont="1" applyBorder="1"/>
    <xf numFmtId="0" fontId="10" fillId="0" borderId="0" xfId="15" applyFont="1" applyBorder="1" applyAlignment="1">
      <alignment horizontal="center"/>
    </xf>
    <xf numFmtId="0" fontId="10" fillId="0" borderId="5" xfId="15" applyFont="1" applyBorder="1" applyAlignment="1">
      <alignment horizontal="center"/>
    </xf>
    <xf numFmtId="0" fontId="10" fillId="6" borderId="24" xfId="12" applyFont="1" applyFill="1" applyBorder="1"/>
    <xf numFmtId="0" fontId="11" fillId="6" borderId="1" xfId="12" applyFont="1" applyFill="1" applyBorder="1"/>
    <xf numFmtId="0" fontId="10" fillId="6" borderId="1" xfId="12" applyFont="1" applyFill="1" applyBorder="1"/>
    <xf numFmtId="0" fontId="11" fillId="6" borderId="18" xfId="12" applyFont="1" applyFill="1" applyBorder="1"/>
    <xf numFmtId="0" fontId="11" fillId="6" borderId="23" xfId="12" applyFont="1" applyFill="1" applyBorder="1"/>
    <xf numFmtId="0" fontId="11" fillId="6" borderId="7" xfId="12" applyFont="1" applyFill="1" applyBorder="1"/>
    <xf numFmtId="0" fontId="11" fillId="6" borderId="17" xfId="12" applyFont="1" applyFill="1" applyBorder="1" applyAlignment="1">
      <alignment horizontal="center"/>
    </xf>
    <xf numFmtId="0" fontId="11" fillId="6" borderId="1" xfId="12" applyFont="1" applyFill="1" applyBorder="1" applyAlignment="1">
      <alignment horizontal="center"/>
    </xf>
    <xf numFmtId="0" fontId="11" fillId="6" borderId="7" xfId="12" applyFont="1" applyFill="1" applyBorder="1" applyAlignment="1">
      <alignment horizontal="center"/>
    </xf>
    <xf numFmtId="0" fontId="11" fillId="6" borderId="18" xfId="12" applyFont="1" applyFill="1" applyBorder="1" applyAlignment="1">
      <alignment horizontal="center"/>
    </xf>
    <xf numFmtId="0" fontId="9" fillId="0" borderId="36" xfId="12" applyFont="1" applyBorder="1" applyAlignment="1"/>
    <xf numFmtId="0" fontId="9" fillId="0" borderId="60" xfId="12" applyFont="1" applyBorder="1" applyAlignment="1">
      <alignment horizontal="center"/>
    </xf>
    <xf numFmtId="0" fontId="9" fillId="0" borderId="91" xfId="12" applyFont="1" applyBorder="1" applyAlignment="1">
      <alignment horizontal="center"/>
    </xf>
    <xf numFmtId="0" fontId="9" fillId="0" borderId="26" xfId="12" applyFont="1" applyBorder="1" applyAlignment="1">
      <alignment horizontal="center"/>
    </xf>
    <xf numFmtId="0" fontId="9" fillId="0" borderId="89" xfId="12" applyFont="1" applyBorder="1" applyAlignment="1">
      <alignment horizontal="center"/>
    </xf>
    <xf numFmtId="0" fontId="10" fillId="0" borderId="1" xfId="12" applyFont="1" applyBorder="1" applyAlignment="1">
      <alignment horizontal="center" vertical="center" wrapText="1"/>
    </xf>
    <xf numFmtId="0" fontId="10" fillId="3" borderId="1" xfId="12" applyFont="1" applyFill="1" applyBorder="1" applyAlignment="1">
      <alignment horizontal="center"/>
    </xf>
    <xf numFmtId="0" fontId="9" fillId="0" borderId="7" xfId="12" applyFont="1" applyBorder="1" applyAlignment="1">
      <alignment horizontal="center"/>
    </xf>
    <xf numFmtId="0" fontId="9" fillId="0" borderId="1" xfId="12" applyFont="1" applyBorder="1" applyAlignment="1">
      <alignment horizontal="center"/>
    </xf>
    <xf numFmtId="0" fontId="9" fillId="0" borderId="18" xfId="12" applyFont="1" applyBorder="1" applyAlignment="1">
      <alignment horizontal="center"/>
    </xf>
    <xf numFmtId="0" fontId="9" fillId="0" borderId="23" xfId="12" applyFont="1" applyBorder="1" applyAlignment="1">
      <alignment horizontal="center"/>
    </xf>
    <xf numFmtId="0" fontId="10" fillId="0" borderId="17" xfId="12" applyFont="1" applyBorder="1" applyAlignment="1">
      <alignment horizontal="center" vertical="center" wrapText="1"/>
    </xf>
    <xf numFmtId="0" fontId="9" fillId="0" borderId="1" xfId="12" applyFont="1" applyFill="1" applyBorder="1" applyAlignment="1">
      <alignment horizontal="center"/>
    </xf>
    <xf numFmtId="0" fontId="11" fillId="0" borderId="46" xfId="12" applyFont="1" applyFill="1" applyBorder="1" applyAlignment="1">
      <alignment horizontal="center"/>
    </xf>
    <xf numFmtId="0" fontId="11" fillId="0" borderId="72" xfId="12" applyFont="1" applyFill="1" applyBorder="1" applyAlignment="1">
      <alignment horizontal="center"/>
    </xf>
    <xf numFmtId="43" fontId="9" fillId="0" borderId="74" xfId="12" applyNumberFormat="1" applyFont="1" applyBorder="1" applyAlignment="1">
      <alignment horizontal="center"/>
    </xf>
    <xf numFmtId="0" fontId="25" fillId="0" borderId="0" xfId="12" applyFont="1" applyBorder="1" applyAlignment="1"/>
    <xf numFmtId="0" fontId="25" fillId="0" borderId="5" xfId="0" applyFont="1" applyBorder="1"/>
    <xf numFmtId="0" fontId="10" fillId="0" borderId="2" xfId="12" applyFont="1" applyFill="1" applyBorder="1" applyAlignment="1">
      <alignment horizontal="left" vertical="top"/>
    </xf>
    <xf numFmtId="0" fontId="10" fillId="0" borderId="3" xfId="12" applyFont="1" applyFill="1" applyBorder="1" applyAlignment="1">
      <alignment horizontal="left" vertical="top"/>
    </xf>
    <xf numFmtId="0" fontId="10" fillId="0" borderId="33" xfId="12" applyFont="1" applyFill="1" applyBorder="1" applyAlignment="1">
      <alignment horizontal="left" vertical="top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10" fillId="0" borderId="40" xfId="12" applyFont="1" applyFill="1" applyBorder="1" applyAlignment="1">
      <alignment horizontal="center"/>
    </xf>
    <xf numFmtId="0" fontId="9" fillId="0" borderId="38" xfId="9" applyFont="1" applyFill="1" applyBorder="1" applyAlignment="1">
      <alignment horizontal="left"/>
    </xf>
    <xf numFmtId="0" fontId="9" fillId="0" borderId="39" xfId="9" applyFont="1" applyFill="1" applyBorder="1" applyAlignment="1">
      <alignment horizontal="left"/>
    </xf>
    <xf numFmtId="0" fontId="9" fillId="0" borderId="0" xfId="15" applyFont="1" applyBorder="1" applyAlignment="1">
      <alignment horizontal="center"/>
    </xf>
    <xf numFmtId="0" fontId="9" fillId="0" borderId="5" xfId="15" applyFont="1" applyBorder="1" applyAlignment="1">
      <alignment horizontal="center"/>
    </xf>
    <xf numFmtId="0" fontId="10" fillId="0" borderId="14" xfId="12" applyFont="1" applyBorder="1" applyAlignment="1">
      <alignment horizontal="left"/>
    </xf>
    <xf numFmtId="0" fontId="10" fillId="0" borderId="0" xfId="12" applyFont="1" applyBorder="1" applyAlignment="1">
      <alignment horizontal="left"/>
    </xf>
    <xf numFmtId="0" fontId="10" fillId="0" borderId="5" xfId="12" applyFont="1" applyBorder="1" applyAlignment="1">
      <alignment horizontal="left"/>
    </xf>
    <xf numFmtId="0" fontId="9" fillId="0" borderId="41" xfId="12" applyFont="1" applyBorder="1"/>
    <xf numFmtId="0" fontId="10" fillId="0" borderId="42" xfId="12" applyFont="1" applyBorder="1"/>
    <xf numFmtId="0" fontId="9" fillId="0" borderId="99" xfId="12" applyFont="1" applyBorder="1"/>
    <xf numFmtId="9" fontId="10" fillId="0" borderId="22" xfId="12" applyNumberFormat="1" applyFont="1" applyBorder="1"/>
    <xf numFmtId="0" fontId="11" fillId="6" borderId="17" xfId="12" applyFont="1" applyFill="1" applyBorder="1"/>
    <xf numFmtId="0" fontId="9" fillId="0" borderId="6" xfId="12" applyFont="1" applyBorder="1"/>
    <xf numFmtId="0" fontId="11" fillId="6" borderId="46" xfId="12" applyFont="1" applyFill="1" applyBorder="1"/>
    <xf numFmtId="0" fontId="11" fillId="6" borderId="72" xfId="12" applyFont="1" applyFill="1" applyBorder="1"/>
    <xf numFmtId="0" fontId="9" fillId="0" borderId="24" xfId="12" applyFont="1" applyBorder="1" applyAlignment="1">
      <alignment horizontal="center"/>
    </xf>
    <xf numFmtId="0" fontId="9" fillId="0" borderId="52" xfId="12" applyFont="1" applyBorder="1" applyAlignment="1">
      <alignment horizontal="center"/>
    </xf>
    <xf numFmtId="0" fontId="10" fillId="0" borderId="79" xfId="12" applyFont="1" applyBorder="1" applyAlignment="1">
      <alignment horizontal="left" vertical="center"/>
    </xf>
    <xf numFmtId="0" fontId="10" fillId="0" borderId="1" xfId="12" applyFont="1" applyBorder="1" applyAlignment="1">
      <alignment horizontal="left" vertical="center"/>
    </xf>
    <xf numFmtId="0" fontId="9" fillId="0" borderId="17" xfId="12" applyFont="1" applyBorder="1" applyAlignment="1">
      <alignment horizontal="center"/>
    </xf>
    <xf numFmtId="0" fontId="9" fillId="0" borderId="49" xfId="12" applyFont="1" applyBorder="1" applyAlignment="1">
      <alignment horizontal="center"/>
    </xf>
    <xf numFmtId="0" fontId="11" fillId="6" borderId="15" xfId="12" applyFont="1" applyFill="1" applyBorder="1"/>
    <xf numFmtId="0" fontId="10" fillId="0" borderId="87" xfId="12" applyFont="1" applyBorder="1"/>
    <xf numFmtId="0" fontId="11" fillId="2" borderId="46" xfId="12" applyFont="1" applyFill="1" applyBorder="1"/>
    <xf numFmtId="0" fontId="11" fillId="2" borderId="10" xfId="12" applyFont="1" applyFill="1" applyBorder="1"/>
    <xf numFmtId="0" fontId="11" fillId="2" borderId="70" xfId="12" applyFont="1" applyFill="1" applyBorder="1"/>
    <xf numFmtId="0" fontId="11" fillId="2" borderId="82" xfId="12" applyFont="1" applyFill="1" applyBorder="1"/>
    <xf numFmtId="0" fontId="11" fillId="2" borderId="72" xfId="12" applyFont="1" applyFill="1" applyBorder="1"/>
    <xf numFmtId="43" fontId="9" fillId="0" borderId="64" xfId="23" applyFont="1" applyBorder="1" applyAlignment="1">
      <alignment horizontal="center"/>
    </xf>
    <xf numFmtId="0" fontId="10" fillId="0" borderId="78" xfId="0" applyFont="1" applyBorder="1"/>
    <xf numFmtId="0" fontId="10" fillId="0" borderId="60" xfId="0" applyFont="1" applyBorder="1"/>
    <xf numFmtId="0" fontId="11" fillId="2" borderId="24" xfId="12" applyFont="1" applyFill="1" applyBorder="1"/>
    <xf numFmtId="0" fontId="11" fillId="6" borderId="3" xfId="12" applyFont="1" applyFill="1" applyBorder="1"/>
    <xf numFmtId="0" fontId="11" fillId="2" borderId="3" xfId="12" applyFont="1" applyFill="1" applyBorder="1"/>
    <xf numFmtId="0" fontId="11" fillId="2" borderId="33" xfId="12" applyFont="1" applyFill="1" applyBorder="1"/>
    <xf numFmtId="0" fontId="11" fillId="2" borderId="25" xfId="12" applyFont="1" applyFill="1" applyBorder="1"/>
    <xf numFmtId="0" fontId="11" fillId="2" borderId="17" xfId="12" applyFont="1" applyFill="1" applyBorder="1"/>
    <xf numFmtId="0" fontId="11" fillId="2" borderId="15" xfId="12" applyFont="1" applyFill="1" applyBorder="1"/>
    <xf numFmtId="0" fontId="11" fillId="2" borderId="16" xfId="12" applyFont="1" applyFill="1" applyBorder="1"/>
    <xf numFmtId="0" fontId="11" fillId="2" borderId="22" xfId="12" applyFont="1" applyFill="1" applyBorder="1"/>
    <xf numFmtId="49" fontId="10" fillId="0" borderId="79" xfId="0" applyNumberFormat="1" applyFont="1" applyBorder="1"/>
    <xf numFmtId="49" fontId="10" fillId="0" borderId="1" xfId="0" applyNumberFormat="1" applyFont="1" applyBorder="1"/>
    <xf numFmtId="49" fontId="10" fillId="0" borderId="49" xfId="0" applyNumberFormat="1" applyFont="1" applyBorder="1"/>
    <xf numFmtId="49" fontId="10" fillId="0" borderId="18" xfId="0" applyNumberFormat="1" applyFont="1" applyBorder="1"/>
    <xf numFmtId="0" fontId="10" fillId="0" borderId="0" xfId="0" applyFont="1" applyFill="1" applyBorder="1"/>
    <xf numFmtId="0" fontId="10" fillId="0" borderId="72" xfId="12" applyFont="1" applyBorder="1" applyAlignment="1"/>
    <xf numFmtId="0" fontId="10" fillId="0" borderId="7" xfId="12" applyFont="1" applyBorder="1" applyAlignment="1"/>
    <xf numFmtId="0" fontId="10" fillId="0" borderId="27" xfId="12" applyFont="1" applyBorder="1" applyAlignment="1"/>
    <xf numFmtId="0" fontId="9" fillId="0" borderId="108" xfId="12" applyFont="1" applyBorder="1" applyAlignment="1">
      <alignment horizontal="center"/>
    </xf>
    <xf numFmtId="0" fontId="10" fillId="6" borderId="17" xfId="12" applyFont="1" applyFill="1" applyBorder="1"/>
    <xf numFmtId="0" fontId="10" fillId="0" borderId="1" xfId="12" applyFont="1" applyFill="1" applyBorder="1"/>
    <xf numFmtId="0" fontId="10" fillId="6" borderId="23" xfId="12" applyFont="1" applyFill="1" applyBorder="1"/>
    <xf numFmtId="0" fontId="10" fillId="2" borderId="1" xfId="12" applyFont="1" applyFill="1" applyBorder="1"/>
    <xf numFmtId="0" fontId="31" fillId="2" borderId="1" xfId="12" applyFont="1" applyFill="1" applyBorder="1"/>
    <xf numFmtId="0" fontId="10" fillId="0" borderId="9" xfId="12" applyFont="1" applyBorder="1"/>
    <xf numFmtId="0" fontId="10" fillId="0" borderId="61" xfId="12" applyFont="1" applyBorder="1"/>
    <xf numFmtId="0" fontId="10" fillId="0" borderId="86" xfId="12" applyFont="1" applyBorder="1" applyAlignment="1"/>
    <xf numFmtId="0" fontId="10" fillId="0" borderId="26" xfId="0" applyFont="1" applyBorder="1"/>
    <xf numFmtId="0" fontId="11" fillId="3" borderId="16" xfId="12" applyFont="1" applyFill="1" applyBorder="1"/>
    <xf numFmtId="0" fontId="10" fillId="0" borderId="16" xfId="0" applyFont="1" applyBorder="1"/>
    <xf numFmtId="0" fontId="10" fillId="0" borderId="81" xfId="12" applyFont="1" applyBorder="1" applyAlignment="1"/>
    <xf numFmtId="0" fontId="10" fillId="0" borderId="6" xfId="16" applyFont="1" applyFill="1" applyBorder="1" applyAlignment="1">
      <alignment horizontal="left" vertical="center"/>
    </xf>
    <xf numFmtId="0" fontId="10" fillId="0" borderId="7" xfId="16" applyFont="1" applyFill="1" applyBorder="1" applyAlignment="1">
      <alignment horizontal="left" vertical="center"/>
    </xf>
    <xf numFmtId="0" fontId="10" fillId="0" borderId="83" xfId="16" applyFont="1" applyFill="1" applyBorder="1" applyAlignment="1">
      <alignment horizontal="left" vertical="center"/>
    </xf>
    <xf numFmtId="0" fontId="10" fillId="0" borderId="6" xfId="9" applyFont="1" applyBorder="1" applyAlignment="1">
      <alignment horizontal="left" vertical="center"/>
    </xf>
    <xf numFmtId="0" fontId="10" fillId="0" borderId="7" xfId="9" applyFont="1" applyBorder="1" applyAlignment="1">
      <alignment horizontal="left" vertical="center"/>
    </xf>
    <xf numFmtId="0" fontId="10" fillId="0" borderId="18" xfId="9" applyFont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10" fillId="0" borderId="70" xfId="0" applyFont="1" applyFill="1" applyBorder="1" applyAlignment="1">
      <alignment horizontal="left" vertical="center"/>
    </xf>
    <xf numFmtId="43" fontId="10" fillId="2" borderId="4" xfId="23" applyFont="1" applyFill="1" applyBorder="1" applyAlignment="1">
      <alignment horizontal="center" vertical="center"/>
    </xf>
    <xf numFmtId="43" fontId="9" fillId="2" borderId="0" xfId="23" applyFont="1" applyFill="1" applyBorder="1" applyAlignment="1">
      <alignment vertical="center"/>
    </xf>
    <xf numFmtId="43" fontId="9" fillId="2" borderId="5" xfId="23" applyFont="1" applyFill="1" applyBorder="1" applyAlignment="1">
      <alignment vertical="center"/>
    </xf>
    <xf numFmtId="43" fontId="10" fillId="0" borderId="58" xfId="23" applyFont="1" applyBorder="1" applyAlignment="1">
      <alignment horizontal="center" vertical="center"/>
    </xf>
    <xf numFmtId="43" fontId="9" fillId="0" borderId="59" xfId="23" applyFont="1" applyBorder="1" applyAlignment="1">
      <alignment vertical="center"/>
    </xf>
    <xf numFmtId="43" fontId="9" fillId="0" borderId="48" xfId="23" applyFont="1" applyBorder="1" applyAlignment="1">
      <alignment vertical="center"/>
    </xf>
    <xf numFmtId="0" fontId="9" fillId="0" borderId="38" xfId="9" applyFont="1" applyFill="1" applyBorder="1" applyAlignment="1"/>
    <xf numFmtId="0" fontId="9" fillId="0" borderId="39" xfId="9" applyFont="1" applyFill="1" applyBorder="1" applyAlignment="1"/>
    <xf numFmtId="0" fontId="32" fillId="2" borderId="1" xfId="12" applyFont="1" applyFill="1" applyBorder="1"/>
    <xf numFmtId="0" fontId="32" fillId="2" borderId="7" xfId="12" applyFont="1" applyFill="1" applyBorder="1"/>
    <xf numFmtId="43" fontId="9" fillId="0" borderId="51" xfId="23" applyFont="1" applyFill="1" applyBorder="1" applyAlignment="1">
      <alignment horizontal="center"/>
    </xf>
    <xf numFmtId="0" fontId="11" fillId="6" borderId="24" xfId="12" applyFont="1" applyFill="1" applyBorder="1"/>
    <xf numFmtId="0" fontId="10" fillId="0" borderId="2" xfId="12" applyFont="1" applyFill="1" applyBorder="1" applyAlignment="1">
      <alignment vertical="top"/>
    </xf>
    <xf numFmtId="0" fontId="10" fillId="0" borderId="3" xfId="12" applyFont="1" applyFill="1" applyBorder="1" applyAlignment="1">
      <alignment vertical="top"/>
    </xf>
    <xf numFmtId="0" fontId="10" fillId="0" borderId="33" xfId="12" applyFont="1" applyFill="1" applyBorder="1" applyAlignment="1">
      <alignment vertical="top"/>
    </xf>
    <xf numFmtId="0" fontId="32" fillId="2" borderId="17" xfId="12" applyFont="1" applyFill="1" applyBorder="1"/>
    <xf numFmtId="0" fontId="32" fillId="2" borderId="18" xfId="12" applyFont="1" applyFill="1" applyBorder="1"/>
    <xf numFmtId="0" fontId="32" fillId="2" borderId="23" xfId="12" applyFont="1" applyFill="1" applyBorder="1"/>
    <xf numFmtId="0" fontId="9" fillId="0" borderId="22" xfId="12" applyFont="1" applyBorder="1" applyAlignment="1">
      <alignment horizontal="left" wrapText="1"/>
    </xf>
    <xf numFmtId="0" fontId="32" fillId="2" borderId="46" xfId="12" applyFont="1" applyFill="1" applyBorder="1"/>
    <xf numFmtId="0" fontId="32" fillId="2" borderId="10" xfId="12" applyFont="1" applyFill="1" applyBorder="1"/>
    <xf numFmtId="0" fontId="32" fillId="2" borderId="70" xfId="12" applyFont="1" applyFill="1" applyBorder="1"/>
    <xf numFmtId="0" fontId="10" fillId="0" borderId="23" xfId="0" applyFont="1" applyBorder="1" applyAlignment="1">
      <alignment horizontal="left"/>
    </xf>
    <xf numFmtId="0" fontId="9" fillId="0" borderId="9" xfId="9" applyFont="1" applyFill="1" applyBorder="1" applyAlignment="1">
      <alignment horizontal="left"/>
    </xf>
    <xf numFmtId="0" fontId="9" fillId="0" borderId="70" xfId="9" applyFont="1" applyFill="1" applyBorder="1" applyAlignment="1">
      <alignment horizontal="left"/>
    </xf>
    <xf numFmtId="0" fontId="9" fillId="0" borderId="72" xfId="12" applyFont="1" applyBorder="1" applyAlignment="1">
      <alignment horizontal="center"/>
    </xf>
    <xf numFmtId="0" fontId="34" fillId="2" borderId="46" xfId="12" applyFont="1" applyFill="1" applyBorder="1"/>
    <xf numFmtId="0" fontId="34" fillId="2" borderId="10" xfId="12" applyFont="1" applyFill="1" applyBorder="1"/>
    <xf numFmtId="0" fontId="34" fillId="2" borderId="70" xfId="12" applyFont="1" applyFill="1" applyBorder="1"/>
    <xf numFmtId="0" fontId="34" fillId="2" borderId="72" xfId="12" applyFont="1" applyFill="1" applyBorder="1"/>
    <xf numFmtId="0" fontId="9" fillId="0" borderId="73" xfId="9" applyFont="1" applyFill="1" applyBorder="1" applyAlignment="1">
      <alignment horizontal="left"/>
    </xf>
    <xf numFmtId="0" fontId="34" fillId="2" borderId="82" xfId="12" applyFont="1" applyFill="1" applyBorder="1"/>
    <xf numFmtId="0" fontId="10" fillId="0" borderId="9" xfId="12" applyFont="1" applyBorder="1" applyAlignment="1"/>
    <xf numFmtId="0" fontId="10" fillId="0" borderId="18" xfId="12" applyFont="1" applyBorder="1" applyAlignment="1"/>
    <xf numFmtId="0" fontId="10" fillId="0" borderId="33" xfId="12" applyFont="1" applyFill="1" applyBorder="1"/>
    <xf numFmtId="0" fontId="10" fillId="0" borderId="24" xfId="12" applyFont="1" applyFill="1" applyBorder="1"/>
    <xf numFmtId="0" fontId="10" fillId="0" borderId="0" xfId="12" applyFont="1" applyFill="1" applyBorder="1"/>
    <xf numFmtId="0" fontId="31" fillId="2" borderId="16" xfId="12" applyFont="1" applyFill="1" applyBorder="1"/>
    <xf numFmtId="0" fontId="31" fillId="0" borderId="7" xfId="12" applyFont="1" applyFill="1" applyBorder="1"/>
    <xf numFmtId="0" fontId="31" fillId="2" borderId="18" xfId="12" applyFont="1" applyFill="1" applyBorder="1"/>
    <xf numFmtId="0" fontId="10" fillId="0" borderId="7" xfId="12" applyFont="1" applyFill="1" applyBorder="1"/>
    <xf numFmtId="0" fontId="31" fillId="0" borderId="0" xfId="12" applyFont="1" applyFill="1" applyBorder="1"/>
    <xf numFmtId="0" fontId="10" fillId="0" borderId="18" xfId="12" applyFont="1" applyFill="1" applyBorder="1"/>
    <xf numFmtId="0" fontId="32" fillId="2" borderId="72" xfId="12" applyFont="1" applyFill="1" applyBorder="1"/>
    <xf numFmtId="0" fontId="10" fillId="2" borderId="1" xfId="12" applyFont="1" applyFill="1" applyBorder="1" applyAlignment="1">
      <alignment horizontal="center"/>
    </xf>
    <xf numFmtId="0" fontId="10" fillId="2" borderId="23" xfId="12" applyFont="1" applyFill="1" applyBorder="1" applyAlignment="1">
      <alignment horizontal="center"/>
    </xf>
    <xf numFmtId="0" fontId="10" fillId="0" borderId="7" xfId="0" applyFont="1" applyBorder="1"/>
    <xf numFmtId="0" fontId="10" fillId="2" borderId="46" xfId="12" applyFont="1" applyFill="1" applyBorder="1" applyAlignment="1">
      <alignment horizontal="center"/>
    </xf>
    <xf numFmtId="0" fontId="10" fillId="0" borderId="0" xfId="12" applyFont="1" applyBorder="1" applyAlignment="1"/>
    <xf numFmtId="0" fontId="9" fillId="0" borderId="56" xfId="12" applyFont="1" applyBorder="1" applyAlignment="1">
      <alignment horizontal="center"/>
    </xf>
    <xf numFmtId="0" fontId="32" fillId="2" borderId="15" xfId="12" applyFont="1" applyFill="1" applyBorder="1"/>
    <xf numFmtId="0" fontId="32" fillId="2" borderId="16" xfId="12" applyFont="1" applyFill="1" applyBorder="1"/>
    <xf numFmtId="0" fontId="32" fillId="2" borderId="22" xfId="12" applyFont="1" applyFill="1" applyBorder="1"/>
    <xf numFmtId="0" fontId="9" fillId="0" borderId="74" xfId="12" applyFont="1" applyBorder="1" applyAlignment="1">
      <alignment horizontal="center"/>
    </xf>
    <xf numFmtId="0" fontId="10" fillId="0" borderId="70" xfId="12" applyFont="1" applyFill="1" applyBorder="1" applyAlignment="1"/>
    <xf numFmtId="0" fontId="11" fillId="2" borderId="95" xfId="12" applyFont="1" applyFill="1" applyBorder="1"/>
    <xf numFmtId="0" fontId="33" fillId="2" borderId="1" xfId="12" applyFont="1" applyFill="1" applyBorder="1"/>
    <xf numFmtId="0" fontId="33" fillId="2" borderId="7" xfId="12" applyFont="1" applyFill="1" applyBorder="1"/>
    <xf numFmtId="0" fontId="10" fillId="0" borderId="86" xfId="12" applyFont="1" applyBorder="1"/>
    <xf numFmtId="0" fontId="10" fillId="0" borderId="10" xfId="12" applyFont="1" applyBorder="1"/>
    <xf numFmtId="0" fontId="10" fillId="0" borderId="85" xfId="12" applyFont="1" applyBorder="1"/>
    <xf numFmtId="0" fontId="9" fillId="0" borderId="40" xfId="12" applyFont="1" applyBorder="1" applyAlignment="1">
      <alignment horizontal="center" vertical="center"/>
    </xf>
    <xf numFmtId="0" fontId="9" fillId="0" borderId="55" xfId="12" applyFont="1" applyBorder="1" applyAlignment="1">
      <alignment horizontal="center" vertical="center"/>
    </xf>
    <xf numFmtId="0" fontId="9" fillId="0" borderId="57" xfId="12" applyFont="1" applyBorder="1" applyAlignment="1">
      <alignment horizontal="center" vertical="center"/>
    </xf>
    <xf numFmtId="0" fontId="9" fillId="0" borderId="39" xfId="12" applyFont="1" applyBorder="1" applyAlignment="1">
      <alignment horizontal="center" vertical="center"/>
    </xf>
    <xf numFmtId="0" fontId="9" fillId="0" borderId="88" xfId="12" applyFont="1" applyBorder="1" applyAlignment="1">
      <alignment horizontal="center" vertical="center"/>
    </xf>
    <xf numFmtId="0" fontId="11" fillId="6" borderId="56" xfId="12" applyFont="1" applyFill="1" applyBorder="1" applyAlignment="1">
      <alignment horizontal="center"/>
    </xf>
    <xf numFmtId="0" fontId="11" fillId="0" borderId="3" xfId="12" applyFont="1" applyFill="1" applyBorder="1" applyAlignment="1">
      <alignment horizontal="center"/>
    </xf>
    <xf numFmtId="0" fontId="11" fillId="0" borderId="33" xfId="12" applyFont="1" applyFill="1" applyBorder="1" applyAlignment="1">
      <alignment horizontal="center"/>
    </xf>
    <xf numFmtId="0" fontId="11" fillId="0" borderId="8" xfId="12" applyFont="1" applyFill="1" applyBorder="1" applyAlignment="1">
      <alignment horizontal="center"/>
    </xf>
    <xf numFmtId="0" fontId="11" fillId="0" borderId="27" xfId="12" applyFont="1" applyFill="1" applyBorder="1" applyAlignment="1">
      <alignment horizontal="center"/>
    </xf>
    <xf numFmtId="0" fontId="10" fillId="0" borderId="85" xfId="12" applyFont="1" applyBorder="1" applyAlignment="1"/>
    <xf numFmtId="0" fontId="10" fillId="0" borderId="87" xfId="12" applyFont="1" applyBorder="1" applyAlignment="1"/>
    <xf numFmtId="0" fontId="11" fillId="0" borderId="49" xfId="12" applyFont="1" applyFill="1" applyBorder="1" applyAlignment="1">
      <alignment horizontal="center"/>
    </xf>
    <xf numFmtId="0" fontId="11" fillId="6" borderId="49" xfId="12" applyFont="1" applyFill="1" applyBorder="1" applyAlignment="1">
      <alignment horizontal="center"/>
    </xf>
    <xf numFmtId="0" fontId="11" fillId="6" borderId="27" xfId="12" applyFont="1" applyFill="1" applyBorder="1" applyAlignment="1">
      <alignment horizontal="center"/>
    </xf>
    <xf numFmtId="0" fontId="10" fillId="0" borderId="64" xfId="12" applyFont="1" applyBorder="1" applyAlignment="1">
      <alignment horizontal="center"/>
    </xf>
    <xf numFmtId="0" fontId="10" fillId="0" borderId="66" xfId="12" applyFont="1" applyBorder="1" applyAlignment="1">
      <alignment horizontal="center"/>
    </xf>
    <xf numFmtId="0" fontId="9" fillId="0" borderId="9" xfId="12" quotePrefix="1" applyFont="1" applyFill="1" applyBorder="1" applyAlignment="1">
      <alignment horizontal="left" vertical="center"/>
    </xf>
    <xf numFmtId="0" fontId="9" fillId="0" borderId="10" xfId="12" applyFont="1" applyFill="1" applyBorder="1" applyAlignment="1">
      <alignment horizontal="left" vertical="center"/>
    </xf>
    <xf numFmtId="0" fontId="11" fillId="0" borderId="10" xfId="12" applyFont="1" applyFill="1" applyBorder="1" applyAlignment="1">
      <alignment horizontal="center"/>
    </xf>
    <xf numFmtId="0" fontId="11" fillId="0" borderId="82" xfId="12" applyFont="1" applyFill="1" applyBorder="1" applyAlignment="1">
      <alignment horizontal="center"/>
    </xf>
    <xf numFmtId="0" fontId="11" fillId="0" borderId="70" xfId="12" applyFont="1" applyFill="1" applyBorder="1" applyAlignment="1">
      <alignment horizontal="center"/>
    </xf>
    <xf numFmtId="0" fontId="11" fillId="0" borderId="61" xfId="12" applyFont="1" applyFill="1" applyBorder="1" applyAlignment="1">
      <alignment horizontal="center"/>
    </xf>
    <xf numFmtId="0" fontId="10" fillId="0" borderId="9" xfId="12" quotePrefix="1" applyFont="1" applyFill="1" applyBorder="1" applyAlignment="1">
      <alignment horizontal="left" vertical="center"/>
    </xf>
    <xf numFmtId="0" fontId="10" fillId="0" borderId="10" xfId="12" applyFont="1" applyFill="1" applyBorder="1" applyAlignment="1">
      <alignment horizontal="left" vertical="center"/>
    </xf>
    <xf numFmtId="0" fontId="10" fillId="0" borderId="6" xfId="0" applyFont="1" applyBorder="1"/>
    <xf numFmtId="0" fontId="10" fillId="0" borderId="18" xfId="0" applyFont="1" applyBorder="1"/>
    <xf numFmtId="0" fontId="10" fillId="0" borderId="23" xfId="0" applyFont="1" applyBorder="1"/>
    <xf numFmtId="0" fontId="10" fillId="0" borderId="85" xfId="12" applyFont="1" applyFill="1" applyBorder="1" applyAlignment="1"/>
    <xf numFmtId="0" fontId="10" fillId="0" borderId="86" xfId="12" applyFont="1" applyFill="1" applyBorder="1" applyAlignment="1"/>
    <xf numFmtId="0" fontId="10" fillId="0" borderId="87" xfId="12" applyFont="1" applyFill="1" applyBorder="1" applyAlignment="1"/>
    <xf numFmtId="0" fontId="10" fillId="0" borderId="70" xfId="12" applyFont="1" applyBorder="1" applyAlignment="1"/>
    <xf numFmtId="0" fontId="10" fillId="0" borderId="61" xfId="12" applyFont="1" applyBorder="1" applyAlignment="1"/>
    <xf numFmtId="0" fontId="11" fillId="0" borderId="104" xfId="12" applyFont="1" applyFill="1" applyBorder="1"/>
    <xf numFmtId="0" fontId="11" fillId="2" borderId="49" xfId="12" applyFont="1" applyFill="1" applyBorder="1"/>
    <xf numFmtId="0" fontId="10" fillId="2" borderId="6" xfId="12" applyFont="1" applyFill="1" applyBorder="1" applyAlignment="1"/>
    <xf numFmtId="0" fontId="10" fillId="2" borderId="18" xfId="12" applyFont="1" applyFill="1" applyBorder="1" applyAlignment="1"/>
    <xf numFmtId="0" fontId="10" fillId="0" borderId="97" xfId="12" applyFont="1" applyBorder="1"/>
    <xf numFmtId="0" fontId="10" fillId="0" borderId="6" xfId="12" applyFont="1" applyBorder="1" applyAlignment="1"/>
    <xf numFmtId="0" fontId="10" fillId="0" borderId="70" xfId="0" applyFont="1" applyBorder="1"/>
    <xf numFmtId="0" fontId="9" fillId="0" borderId="0" xfId="9" applyFont="1" applyFill="1" applyBorder="1" applyAlignment="1"/>
    <xf numFmtId="0" fontId="10" fillId="0" borderId="22" xfId="12" applyFont="1" applyBorder="1"/>
    <xf numFmtId="0" fontId="9" fillId="0" borderId="41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10" xfId="12" applyFont="1" applyBorder="1" applyAlignment="1"/>
    <xf numFmtId="0" fontId="10" fillId="0" borderId="43" xfId="12" applyFont="1" applyBorder="1"/>
    <xf numFmtId="0" fontId="10" fillId="0" borderId="15" xfId="12" quotePrefix="1" applyFont="1" applyBorder="1" applyAlignment="1">
      <alignment horizontal="left"/>
    </xf>
    <xf numFmtId="0" fontId="11" fillId="0" borderId="15" xfId="12" applyFont="1" applyFill="1" applyBorder="1" applyAlignment="1">
      <alignment horizontal="center"/>
    </xf>
    <xf numFmtId="0" fontId="11" fillId="3" borderId="17" xfId="12" applyFont="1" applyFill="1" applyBorder="1" applyAlignment="1">
      <alignment horizontal="center"/>
    </xf>
    <xf numFmtId="0" fontId="10" fillId="0" borderId="57" xfId="12" applyFont="1" applyFill="1" applyBorder="1" applyAlignment="1">
      <alignment horizontal="center" vertical="center"/>
    </xf>
    <xf numFmtId="0" fontId="10" fillId="0" borderId="39" xfId="12" applyFont="1" applyFill="1" applyBorder="1" applyAlignment="1">
      <alignment horizontal="center" vertical="center"/>
    </xf>
    <xf numFmtId="0" fontId="10" fillId="0" borderId="55" xfId="12" applyFont="1" applyFill="1" applyBorder="1" applyAlignment="1">
      <alignment horizontal="center" vertical="center"/>
    </xf>
    <xf numFmtId="0" fontId="10" fillId="0" borderId="64" xfId="1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49" fontId="10" fillId="0" borderId="70" xfId="12" applyNumberFormat="1" applyFont="1" applyFill="1" applyBorder="1" applyAlignment="1">
      <alignment horizontal="left"/>
    </xf>
    <xf numFmtId="0" fontId="9" fillId="0" borderId="51" xfId="9" applyFont="1" applyFill="1" applyBorder="1" applyAlignment="1"/>
    <xf numFmtId="0" fontId="9" fillId="0" borderId="54" xfId="9" applyFont="1" applyFill="1" applyBorder="1" applyAlignment="1"/>
    <xf numFmtId="0" fontId="10" fillId="0" borderId="76" xfId="0" applyFont="1" applyBorder="1"/>
    <xf numFmtId="0" fontId="10" fillId="0" borderId="74" xfId="0" applyFont="1" applyBorder="1"/>
    <xf numFmtId="0" fontId="10" fillId="0" borderId="28" xfId="0" applyFont="1" applyBorder="1"/>
    <xf numFmtId="0" fontId="10" fillId="0" borderId="57" xfId="0" applyFont="1" applyBorder="1"/>
    <xf numFmtId="0" fontId="11" fillId="2" borderId="39" xfId="12" applyFont="1" applyFill="1" applyBorder="1"/>
    <xf numFmtId="0" fontId="11" fillId="2" borderId="57" xfId="12" applyFont="1" applyFill="1" applyBorder="1"/>
    <xf numFmtId="0" fontId="11" fillId="2" borderId="40" xfId="12" applyFont="1" applyFill="1" applyBorder="1"/>
    <xf numFmtId="0" fontId="11" fillId="2" borderId="64" xfId="12" applyFont="1" applyFill="1" applyBorder="1"/>
    <xf numFmtId="0" fontId="10" fillId="0" borderId="57" xfId="12" applyFont="1" applyFill="1" applyBorder="1" applyAlignment="1">
      <alignment horizontal="center"/>
    </xf>
    <xf numFmtId="0" fontId="10" fillId="0" borderId="64" xfId="0" applyFont="1" applyBorder="1"/>
    <xf numFmtId="0" fontId="10" fillId="2" borderId="70" xfId="12" applyFont="1" applyFill="1" applyBorder="1" applyAlignment="1">
      <alignment horizontal="left"/>
    </xf>
    <xf numFmtId="9" fontId="10" fillId="2" borderId="89" xfId="12" applyNumberFormat="1" applyFont="1" applyFill="1" applyBorder="1"/>
    <xf numFmtId="0" fontId="9" fillId="0" borderId="62" xfId="9" applyFont="1" applyFill="1" applyBorder="1" applyAlignment="1"/>
    <xf numFmtId="43" fontId="9" fillId="0" borderId="88" xfId="23" applyFont="1" applyBorder="1" applyAlignment="1">
      <alignment horizontal="center"/>
    </xf>
    <xf numFmtId="187" fontId="10" fillId="0" borderId="58" xfId="6" applyFont="1" applyBorder="1" applyAlignment="1"/>
    <xf numFmtId="187" fontId="10" fillId="0" borderId="59" xfId="6" applyFont="1" applyBorder="1" applyAlignment="1"/>
    <xf numFmtId="0" fontId="10" fillId="0" borderId="4" xfId="12" applyFont="1" applyBorder="1" applyAlignment="1"/>
    <xf numFmtId="0" fontId="10" fillId="0" borderId="26" xfId="12" applyFont="1" applyBorder="1" applyAlignment="1"/>
    <xf numFmtId="0" fontId="11" fillId="0" borderId="49" xfId="12" applyFont="1" applyFill="1" applyBorder="1"/>
    <xf numFmtId="4" fontId="9" fillId="0" borderId="69" xfId="9" applyNumberFormat="1" applyFont="1" applyFill="1" applyBorder="1" applyAlignment="1"/>
    <xf numFmtId="0" fontId="10" fillId="2" borderId="16" xfId="12" applyFont="1" applyFill="1" applyBorder="1" applyAlignment="1">
      <alignment horizontal="left"/>
    </xf>
    <xf numFmtId="0" fontId="11" fillId="3" borderId="24" xfId="12" applyFont="1" applyFill="1" applyBorder="1" applyAlignment="1">
      <alignment horizontal="center"/>
    </xf>
    <xf numFmtId="0" fontId="11" fillId="3" borderId="3" xfId="12" applyFont="1" applyFill="1" applyBorder="1" applyAlignment="1">
      <alignment horizontal="center"/>
    </xf>
    <xf numFmtId="0" fontId="11" fillId="3" borderId="25" xfId="12" applyFont="1" applyFill="1" applyBorder="1" applyAlignment="1">
      <alignment horizontal="center"/>
    </xf>
    <xf numFmtId="0" fontId="29" fillId="0" borderId="3" xfId="0" applyFont="1" applyBorder="1"/>
    <xf numFmtId="0" fontId="10" fillId="0" borderId="33" xfId="12" applyFont="1" applyFill="1" applyBorder="1" applyAlignment="1">
      <alignment horizontal="center" vertical="top"/>
    </xf>
    <xf numFmtId="0" fontId="11" fillId="2" borderId="24" xfId="12" applyFont="1" applyFill="1" applyBorder="1" applyAlignment="1">
      <alignment horizontal="center"/>
    </xf>
    <xf numFmtId="0" fontId="11" fillId="0" borderId="25" xfId="12" applyFont="1" applyFill="1" applyBorder="1" applyAlignment="1">
      <alignment horizontal="center"/>
    </xf>
    <xf numFmtId="0" fontId="10" fillId="0" borderId="16" xfId="12" applyFont="1" applyFill="1" applyBorder="1" applyAlignment="1">
      <alignment horizontal="center" vertical="top"/>
    </xf>
    <xf numFmtId="0" fontId="11" fillId="2" borderId="17" xfId="12" applyFont="1" applyFill="1" applyBorder="1" applyAlignment="1">
      <alignment horizontal="center"/>
    </xf>
    <xf numFmtId="0" fontId="11" fillId="2" borderId="15" xfId="12" applyFont="1" applyFill="1" applyBorder="1" applyAlignment="1">
      <alignment horizontal="center"/>
    </xf>
    <xf numFmtId="0" fontId="11" fillId="3" borderId="22" xfId="12" applyFont="1" applyFill="1" applyBorder="1" applyAlignment="1">
      <alignment horizontal="center"/>
    </xf>
    <xf numFmtId="49" fontId="10" fillId="0" borderId="14" xfId="12" applyNumberFormat="1" applyFont="1" applyBorder="1" applyAlignment="1"/>
    <xf numFmtId="49" fontId="10" fillId="0" borderId="15" xfId="12" applyNumberFormat="1" applyFont="1" applyBorder="1" applyAlignment="1"/>
    <xf numFmtId="49" fontId="10" fillId="0" borderId="84" xfId="12" applyNumberFormat="1" applyFont="1" applyBorder="1" applyAlignment="1"/>
    <xf numFmtId="0" fontId="10" fillId="0" borderId="52" xfId="12" applyFont="1" applyFill="1" applyBorder="1" applyAlignment="1">
      <alignment horizontal="center" vertical="top"/>
    </xf>
    <xf numFmtId="0" fontId="10" fillId="0" borderId="24" xfId="12" applyFont="1" applyFill="1" applyBorder="1" applyAlignment="1">
      <alignment horizontal="center"/>
    </xf>
    <xf numFmtId="0" fontId="10" fillId="0" borderId="52" xfId="12" applyFont="1" applyFill="1" applyBorder="1" applyAlignment="1">
      <alignment horizontal="center"/>
    </xf>
    <xf numFmtId="0" fontId="10" fillId="0" borderId="66" xfId="12" applyFont="1" applyFill="1" applyBorder="1" applyAlignment="1">
      <alignment horizontal="center"/>
    </xf>
    <xf numFmtId="0" fontId="35" fillId="2" borderId="1" xfId="12" applyFont="1" applyFill="1" applyBorder="1" applyAlignment="1">
      <alignment horizontal="center"/>
    </xf>
    <xf numFmtId="0" fontId="10" fillId="0" borderId="17" xfId="12" applyFont="1" applyFill="1" applyBorder="1" applyAlignment="1">
      <alignment horizontal="center"/>
    </xf>
    <xf numFmtId="0" fontId="10" fillId="0" borderId="27" xfId="12" applyFont="1" applyFill="1" applyBorder="1" applyAlignment="1">
      <alignment horizontal="center"/>
    </xf>
    <xf numFmtId="0" fontId="10" fillId="0" borderId="70" xfId="12" applyFont="1" applyBorder="1" applyAlignment="1">
      <alignment horizontal="center" vertical="center"/>
    </xf>
    <xf numFmtId="0" fontId="10" fillId="0" borderId="46" xfId="12" applyFont="1" applyBorder="1" applyAlignment="1">
      <alignment horizontal="center" vertical="center"/>
    </xf>
    <xf numFmtId="0" fontId="10" fillId="0" borderId="0" xfId="12" quotePrefix="1" applyFont="1" applyBorder="1" applyAlignment="1">
      <alignment horizontal="left"/>
    </xf>
    <xf numFmtId="0" fontId="9" fillId="0" borderId="41" xfId="12" quotePrefix="1" applyFont="1" applyBorder="1" applyAlignment="1">
      <alignment horizontal="left" vertical="center"/>
    </xf>
    <xf numFmtId="0" fontId="9" fillId="0" borderId="43" xfId="12" quotePrefix="1" applyFont="1" applyBorder="1" applyAlignment="1">
      <alignment horizontal="left" vertical="center"/>
    </xf>
    <xf numFmtId="0" fontId="10" fillId="0" borderId="92" xfId="12" applyFont="1" applyBorder="1"/>
    <xf numFmtId="0" fontId="10" fillId="0" borderId="16" xfId="12" applyFont="1" applyBorder="1"/>
    <xf numFmtId="0" fontId="10" fillId="0" borderId="26" xfId="12" applyFont="1" applyBorder="1"/>
    <xf numFmtId="0" fontId="10" fillId="0" borderId="90" xfId="12" applyFont="1" applyBorder="1" applyAlignment="1"/>
    <xf numFmtId="0" fontId="9" fillId="0" borderId="41" xfId="12" quotePrefix="1" applyFont="1" applyBorder="1"/>
    <xf numFmtId="0" fontId="10" fillId="0" borderId="0" xfId="12" quotePrefix="1" applyFont="1" applyBorder="1"/>
    <xf numFmtId="0" fontId="9" fillId="0" borderId="41" xfId="12" applyFont="1" applyBorder="1" applyAlignment="1">
      <alignment horizontal="left" vertical="center"/>
    </xf>
    <xf numFmtId="0" fontId="10" fillId="0" borderId="72" xfId="12" applyFont="1" applyBorder="1" applyAlignment="1">
      <alignment horizontal="center" vertical="center"/>
    </xf>
    <xf numFmtId="0" fontId="10" fillId="0" borderId="4" xfId="12" quotePrefix="1" applyFont="1" applyBorder="1"/>
    <xf numFmtId="0" fontId="9" fillId="0" borderId="42" xfId="12" applyFont="1" applyBorder="1" applyAlignment="1">
      <alignment horizontal="left" vertical="center"/>
    </xf>
    <xf numFmtId="0" fontId="9" fillId="0" borderId="43" xfId="12" applyFont="1" applyBorder="1" applyAlignment="1">
      <alignment horizontal="left" vertical="center"/>
    </xf>
    <xf numFmtId="0" fontId="10" fillId="4" borderId="57" xfId="12" applyFont="1" applyFill="1" applyBorder="1" applyAlignment="1"/>
    <xf numFmtId="0" fontId="11" fillId="4" borderId="57" xfId="12" applyFont="1" applyFill="1" applyBorder="1"/>
    <xf numFmtId="0" fontId="10" fillId="5" borderId="57" xfId="12" applyFont="1" applyFill="1" applyBorder="1" applyAlignment="1"/>
    <xf numFmtId="0" fontId="11" fillId="5" borderId="57" xfId="12" applyFont="1" applyFill="1" applyBorder="1"/>
    <xf numFmtId="0" fontId="10" fillId="5" borderId="57" xfId="0" applyFont="1" applyFill="1" applyBorder="1"/>
    <xf numFmtId="0" fontId="9" fillId="5" borderId="67" xfId="12" applyFont="1" applyFill="1" applyBorder="1" applyAlignment="1"/>
    <xf numFmtId="0" fontId="10" fillId="5" borderId="67" xfId="0" applyFont="1" applyFill="1" applyBorder="1"/>
    <xf numFmtId="43" fontId="9" fillId="0" borderId="21" xfId="23" applyFont="1" applyBorder="1" applyAlignment="1">
      <alignment horizontal="center"/>
    </xf>
    <xf numFmtId="0" fontId="11" fillId="2" borderId="74" xfId="12" applyFont="1" applyFill="1" applyBorder="1"/>
    <xf numFmtId="0" fontId="10" fillId="0" borderId="73" xfId="0" applyFont="1" applyBorder="1"/>
    <xf numFmtId="0" fontId="10" fillId="0" borderId="46" xfId="0" applyFont="1" applyBorder="1"/>
    <xf numFmtId="0" fontId="10" fillId="0" borderId="72" xfId="0" applyFont="1" applyBorder="1"/>
    <xf numFmtId="0" fontId="10" fillId="0" borderId="9" xfId="0" applyFont="1" applyBorder="1"/>
    <xf numFmtId="0" fontId="10" fillId="0" borderId="14" xfId="12" quotePrefix="1" applyFont="1" applyBorder="1"/>
    <xf numFmtId="0" fontId="10" fillId="0" borderId="27" xfId="0" applyFont="1" applyBorder="1"/>
    <xf numFmtId="43" fontId="9" fillId="0" borderId="105" xfId="23" applyFont="1" applyBorder="1" applyAlignment="1">
      <alignment horizontal="center"/>
    </xf>
    <xf numFmtId="0" fontId="10" fillId="0" borderId="6" xfId="12" applyFont="1" applyFill="1" applyBorder="1" applyAlignment="1">
      <alignment horizontal="center" vertical="top"/>
    </xf>
    <xf numFmtId="0" fontId="10" fillId="4" borderId="57" xfId="12" applyFont="1" applyFill="1" applyBorder="1" applyAlignment="1">
      <alignment horizontal="center"/>
    </xf>
    <xf numFmtId="0" fontId="10" fillId="4" borderId="30" xfId="12" applyFont="1" applyFill="1" applyBorder="1" applyAlignment="1">
      <alignment horizontal="center"/>
    </xf>
    <xf numFmtId="0" fontId="10" fillId="5" borderId="57" xfId="12" applyFont="1" applyFill="1" applyBorder="1" applyAlignment="1">
      <alignment horizontal="center"/>
    </xf>
    <xf numFmtId="0" fontId="9" fillId="5" borderId="65" xfId="12" applyFont="1" applyFill="1" applyBorder="1" applyAlignment="1">
      <alignment horizontal="center"/>
    </xf>
    <xf numFmtId="43" fontId="9" fillId="0" borderId="51" xfId="9" applyNumberFormat="1" applyFont="1" applyFill="1" applyBorder="1" applyAlignment="1"/>
    <xf numFmtId="43" fontId="9" fillId="0" borderId="54" xfId="9" applyNumberFormat="1" applyFont="1" applyFill="1" applyBorder="1" applyAlignment="1"/>
    <xf numFmtId="43" fontId="9" fillId="0" borderId="69" xfId="9" applyNumberFormat="1" applyFont="1" applyFill="1" applyBorder="1" applyAlignment="1"/>
    <xf numFmtId="0" fontId="10" fillId="0" borderId="2" xfId="12" applyFont="1" applyFill="1" applyBorder="1" applyAlignment="1">
      <alignment horizontal="center" vertical="top"/>
    </xf>
    <xf numFmtId="0" fontId="11" fillId="0" borderId="16" xfId="12" applyFont="1" applyFill="1" applyBorder="1" applyAlignment="1">
      <alignment horizontal="center"/>
    </xf>
    <xf numFmtId="0" fontId="10" fillId="0" borderId="4" xfId="12" applyFont="1" applyFill="1" applyBorder="1" applyAlignment="1">
      <alignment horizontal="center"/>
    </xf>
    <xf numFmtId="0" fontId="10" fillId="0" borderId="14" xfId="12" applyFont="1" applyFill="1" applyBorder="1" applyAlignment="1"/>
    <xf numFmtId="1" fontId="11" fillId="0" borderId="1" xfId="12" applyNumberFormat="1" applyFont="1" applyFill="1" applyBorder="1" applyAlignment="1">
      <alignment horizontal="center"/>
    </xf>
    <xf numFmtId="1" fontId="11" fillId="0" borderId="7" xfId="12" applyNumberFormat="1" applyFont="1" applyFill="1" applyBorder="1" applyAlignment="1">
      <alignment horizontal="center"/>
    </xf>
    <xf numFmtId="0" fontId="10" fillId="0" borderId="30" xfId="12" applyFont="1" applyBorder="1" applyAlignment="1">
      <alignment horizontal="center" vertical="center"/>
    </xf>
    <xf numFmtId="0" fontId="10" fillId="0" borderId="20" xfId="12" applyFont="1" applyBorder="1" applyAlignment="1">
      <alignment horizontal="center" vertical="center"/>
    </xf>
    <xf numFmtId="0" fontId="10" fillId="0" borderId="31" xfId="12" applyFont="1" applyBorder="1" applyAlignment="1">
      <alignment horizontal="center" vertical="center"/>
    </xf>
    <xf numFmtId="0" fontId="10" fillId="0" borderId="32" xfId="12" applyFont="1" applyBorder="1" applyAlignment="1">
      <alignment horizontal="center" vertical="center"/>
    </xf>
    <xf numFmtId="0" fontId="10" fillId="5" borderId="40" xfId="12" applyFont="1" applyFill="1" applyBorder="1" applyAlignment="1">
      <alignment horizontal="left"/>
    </xf>
    <xf numFmtId="0" fontId="9" fillId="5" borderId="63" xfId="12" applyFont="1" applyFill="1" applyBorder="1" applyAlignment="1">
      <alignment horizontal="left"/>
    </xf>
    <xf numFmtId="0" fontId="10" fillId="4" borderId="40" xfId="12" applyFont="1" applyFill="1" applyBorder="1" applyAlignment="1">
      <alignment horizontal="left"/>
    </xf>
    <xf numFmtId="0" fontId="9" fillId="0" borderId="47" xfId="12" applyFont="1" applyBorder="1" applyAlignment="1">
      <alignment horizontal="center" vertical="center" wrapText="1"/>
    </xf>
    <xf numFmtId="43" fontId="9" fillId="0" borderId="69" xfId="12" applyNumberFormat="1" applyFont="1" applyBorder="1" applyAlignment="1">
      <alignment horizontal="center"/>
    </xf>
    <xf numFmtId="49" fontId="10" fillId="0" borderId="14" xfId="12" applyNumberFormat="1" applyFont="1" applyBorder="1" applyAlignment="1">
      <alignment horizontal="left" vertical="center"/>
    </xf>
    <xf numFmtId="49" fontId="10" fillId="0" borderId="3" xfId="12" applyNumberFormat="1" applyFont="1" applyBorder="1" applyAlignment="1">
      <alignment horizontal="left" vertical="center" wrapText="1"/>
    </xf>
    <xf numFmtId="49" fontId="10" fillId="0" borderId="14" xfId="12" applyNumberFormat="1" applyFont="1" applyFill="1" applyBorder="1" applyAlignment="1">
      <alignment horizontal="left"/>
    </xf>
    <xf numFmtId="49" fontId="10" fillId="0" borderId="4" xfId="12" applyNumberFormat="1" applyFont="1" applyFill="1" applyBorder="1" applyAlignment="1">
      <alignment horizontal="left"/>
    </xf>
    <xf numFmtId="49" fontId="10" fillId="0" borderId="9" xfId="12" applyNumberFormat="1" applyFont="1" applyFill="1" applyBorder="1" applyAlignment="1">
      <alignment horizontal="left"/>
    </xf>
    <xf numFmtId="1" fontId="11" fillId="6" borderId="72" xfId="12" applyNumberFormat="1" applyFont="1" applyFill="1" applyBorder="1" applyAlignment="1">
      <alignment horizontal="center"/>
    </xf>
    <xf numFmtId="49" fontId="10" fillId="0" borderId="29" xfId="12" applyNumberFormat="1" applyFont="1" applyBorder="1" applyAlignment="1">
      <alignment horizontal="left" vertical="center" wrapText="1"/>
    </xf>
    <xf numFmtId="49" fontId="10" fillId="0" borderId="73" xfId="12" applyNumberFormat="1" applyFont="1" applyBorder="1" applyAlignment="1">
      <alignment horizontal="left" vertical="center" wrapText="1"/>
    </xf>
    <xf numFmtId="189" fontId="11" fillId="0" borderId="76" xfId="12" applyNumberFormat="1" applyFont="1" applyFill="1" applyBorder="1" applyAlignment="1">
      <alignment horizontal="center"/>
    </xf>
    <xf numFmtId="189" fontId="11" fillId="0" borderId="29" xfId="12" applyNumberFormat="1" applyFont="1" applyFill="1" applyBorder="1" applyAlignment="1">
      <alignment horizontal="center"/>
    </xf>
    <xf numFmtId="189" fontId="11" fillId="0" borderId="73" xfId="12" applyNumberFormat="1" applyFont="1" applyFill="1" applyBorder="1" applyAlignment="1">
      <alignment horizontal="center"/>
    </xf>
    <xf numFmtId="189" fontId="10" fillId="4" borderId="57" xfId="12" applyNumberFormat="1" applyFont="1" applyFill="1" applyBorder="1" applyAlignment="1">
      <alignment horizontal="center" vertical="center"/>
    </xf>
    <xf numFmtId="0" fontId="11" fillId="2" borderId="76" xfId="12" applyFont="1" applyFill="1" applyBorder="1"/>
    <xf numFmtId="0" fontId="11" fillId="2" borderId="29" xfId="12" applyFont="1" applyFill="1" applyBorder="1"/>
    <xf numFmtId="0" fontId="11" fillId="2" borderId="73" xfId="12" applyFont="1" applyFill="1" applyBorder="1"/>
    <xf numFmtId="0" fontId="11" fillId="2" borderId="3" xfId="12" applyFont="1" applyFill="1" applyBorder="1" applyAlignment="1">
      <alignment horizontal="center"/>
    </xf>
    <xf numFmtId="0" fontId="11" fillId="2" borderId="33" xfId="12" applyFont="1" applyFill="1" applyBorder="1" applyAlignment="1">
      <alignment horizontal="center"/>
    </xf>
    <xf numFmtId="0" fontId="11" fillId="2" borderId="10" xfId="12" applyFont="1" applyFill="1" applyBorder="1" applyAlignment="1">
      <alignment horizontal="center"/>
    </xf>
    <xf numFmtId="0" fontId="11" fillId="2" borderId="16" xfId="12" applyFont="1" applyFill="1" applyBorder="1" applyAlignment="1">
      <alignment horizontal="center"/>
    </xf>
    <xf numFmtId="0" fontId="11" fillId="2" borderId="70" xfId="12" applyFont="1" applyFill="1" applyBorder="1" applyAlignment="1">
      <alignment horizontal="center"/>
    </xf>
    <xf numFmtId="0" fontId="11" fillId="2" borderId="46" xfId="12" applyFont="1" applyFill="1" applyBorder="1" applyAlignment="1">
      <alignment horizontal="center"/>
    </xf>
    <xf numFmtId="0" fontId="11" fillId="2" borderId="25" xfId="12" applyFont="1" applyFill="1" applyBorder="1" applyAlignment="1">
      <alignment horizontal="center"/>
    </xf>
    <xf numFmtId="0" fontId="11" fillId="2" borderId="22" xfId="12" applyFont="1" applyFill="1" applyBorder="1" applyAlignment="1">
      <alignment horizontal="center"/>
    </xf>
    <xf numFmtId="0" fontId="11" fillId="2" borderId="72" xfId="12" applyFont="1" applyFill="1" applyBorder="1" applyAlignment="1">
      <alignment horizontal="center"/>
    </xf>
    <xf numFmtId="0" fontId="10" fillId="0" borderId="35" xfId="0" applyFont="1" applyBorder="1" applyAlignment="1">
      <alignment vertical="top"/>
    </xf>
    <xf numFmtId="0" fontId="10" fillId="0" borderId="34" xfId="0" applyFont="1" applyBorder="1" applyAlignment="1">
      <alignment vertical="top"/>
    </xf>
    <xf numFmtId="0" fontId="10" fillId="0" borderId="44" xfId="0" applyFont="1" applyBorder="1" applyAlignment="1">
      <alignment vertical="top"/>
    </xf>
    <xf numFmtId="0" fontId="10" fillId="0" borderId="26" xfId="12" applyFont="1" applyBorder="1" applyAlignment="1">
      <alignment horizontal="left"/>
    </xf>
    <xf numFmtId="0" fontId="10" fillId="0" borderId="74" xfId="12" applyFont="1" applyBorder="1" applyAlignment="1">
      <alignment horizontal="center" vertical="center"/>
    </xf>
    <xf numFmtId="0" fontId="5" fillId="0" borderId="72" xfId="12" applyFont="1" applyBorder="1" applyAlignment="1"/>
    <xf numFmtId="0" fontId="5" fillId="0" borderId="43" xfId="12" applyFont="1" applyBorder="1"/>
    <xf numFmtId="0" fontId="10" fillId="0" borderId="98" xfId="12" applyFont="1" applyFill="1" applyBorder="1" applyAlignment="1">
      <alignment horizontal="center" vertical="center" wrapText="1"/>
    </xf>
    <xf numFmtId="0" fontId="11" fillId="0" borderId="98" xfId="12" applyFont="1" applyFill="1" applyBorder="1"/>
    <xf numFmtId="0" fontId="11" fillId="3" borderId="12" xfId="12" applyFont="1" applyFill="1" applyBorder="1"/>
    <xf numFmtId="0" fontId="11" fillId="3" borderId="98" xfId="12" applyFont="1" applyFill="1" applyBorder="1"/>
    <xf numFmtId="0" fontId="11" fillId="0" borderId="97" xfId="12" applyFont="1" applyFill="1" applyBorder="1"/>
    <xf numFmtId="0" fontId="11" fillId="0" borderId="77" xfId="12" applyFont="1" applyFill="1" applyBorder="1"/>
    <xf numFmtId="0" fontId="10" fillId="0" borderId="4" xfId="12" applyFont="1" applyBorder="1" applyAlignment="1">
      <alignment horizontal="left"/>
    </xf>
    <xf numFmtId="0" fontId="10" fillId="0" borderId="22" xfId="12" applyFont="1" applyBorder="1" applyAlignment="1">
      <alignment horizontal="left"/>
    </xf>
    <xf numFmtId="9" fontId="10" fillId="0" borderId="22" xfId="12" applyNumberFormat="1" applyFont="1" applyBorder="1" applyAlignment="1">
      <alignment horizontal="left"/>
    </xf>
    <xf numFmtId="0" fontId="9" fillId="0" borderId="69" xfId="9" applyFont="1" applyFill="1" applyBorder="1" applyAlignment="1"/>
    <xf numFmtId="43" fontId="10" fillId="0" borderId="69" xfId="23" applyFont="1" applyBorder="1" applyAlignment="1">
      <alignment horizontal="right"/>
    </xf>
    <xf numFmtId="0" fontId="10" fillId="4" borderId="57" xfId="0" applyFont="1" applyFill="1" applyBorder="1"/>
    <xf numFmtId="0" fontId="11" fillId="4" borderId="39" xfId="12" applyFont="1" applyFill="1" applyBorder="1"/>
    <xf numFmtId="0" fontId="11" fillId="4" borderId="40" xfId="12" applyFont="1" applyFill="1" applyBorder="1"/>
    <xf numFmtId="0" fontId="11" fillId="4" borderId="64" xfId="12" applyFont="1" applyFill="1" applyBorder="1"/>
    <xf numFmtId="0" fontId="10" fillId="5" borderId="30" xfId="12" applyFont="1" applyFill="1" applyBorder="1" applyAlignment="1">
      <alignment horizontal="center" vertical="center"/>
    </xf>
    <xf numFmtId="0" fontId="10" fillId="5" borderId="64" xfId="0" applyFont="1" applyFill="1" applyBorder="1"/>
    <xf numFmtId="0" fontId="10" fillId="5" borderId="65" xfId="0" applyFont="1" applyFill="1" applyBorder="1"/>
    <xf numFmtId="0" fontId="10" fillId="5" borderId="75" xfId="0" applyFont="1" applyFill="1" applyBorder="1"/>
    <xf numFmtId="0" fontId="9" fillId="0" borderId="106" xfId="12" applyFont="1" applyBorder="1" applyAlignment="1">
      <alignment horizontal="center"/>
    </xf>
    <xf numFmtId="0" fontId="9" fillId="0" borderId="64" xfId="12" applyFont="1" applyBorder="1" applyAlignment="1">
      <alignment horizontal="left"/>
    </xf>
    <xf numFmtId="0" fontId="10" fillId="0" borderId="24" xfId="12" applyFont="1" applyBorder="1" applyAlignment="1">
      <alignment horizontal="center" vertical="center"/>
    </xf>
    <xf numFmtId="49" fontId="10" fillId="0" borderId="16" xfId="12" applyNumberFormat="1" applyFont="1" applyFill="1" applyBorder="1" applyAlignment="1">
      <alignment horizontal="center" vertical="top"/>
    </xf>
    <xf numFmtId="49" fontId="10" fillId="0" borderId="18" xfId="12" applyNumberFormat="1" applyFont="1" applyFill="1" applyBorder="1" applyAlignment="1">
      <alignment horizontal="center"/>
    </xf>
    <xf numFmtId="49" fontId="10" fillId="0" borderId="57" xfId="12" applyNumberFormat="1" applyFont="1" applyFill="1" applyBorder="1" applyAlignment="1">
      <alignment horizontal="center"/>
    </xf>
    <xf numFmtId="0" fontId="10" fillId="0" borderId="33" xfId="12" applyFont="1" applyBorder="1" applyAlignment="1">
      <alignment horizontal="center" vertical="center"/>
    </xf>
    <xf numFmtId="0" fontId="10" fillId="0" borderId="16" xfId="12" applyFont="1" applyBorder="1" applyAlignment="1">
      <alignment horizontal="center" vertical="center"/>
    </xf>
    <xf numFmtId="49" fontId="10" fillId="0" borderId="70" xfId="12" applyNumberFormat="1" applyFont="1" applyFill="1" applyBorder="1" applyAlignment="1">
      <alignment horizontal="center"/>
    </xf>
    <xf numFmtId="0" fontId="10" fillId="2" borderId="70" xfId="12" applyFont="1" applyFill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6" xfId="12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33" xfId="12" applyNumberFormat="1" applyFont="1" applyFill="1" applyBorder="1" applyAlignment="1">
      <alignment horizontal="center" vertical="top"/>
    </xf>
    <xf numFmtId="0" fontId="9" fillId="2" borderId="18" xfId="12" applyFont="1" applyFill="1" applyBorder="1" applyAlignment="1">
      <alignment horizontal="center"/>
    </xf>
    <xf numFmtId="0" fontId="10" fillId="2" borderId="18" xfId="12" applyFont="1" applyFill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76" xfId="0" applyFont="1" applyBorder="1" applyAlignment="1">
      <alignment horizontal="center"/>
    </xf>
    <xf numFmtId="0" fontId="10" fillId="2" borderId="7" xfId="12" applyFont="1" applyFill="1" applyBorder="1" applyAlignment="1">
      <alignment horizontal="center"/>
    </xf>
    <xf numFmtId="0" fontId="10" fillId="0" borderId="1" xfId="12" applyFont="1" applyFill="1" applyBorder="1" applyAlignment="1">
      <alignment horizontal="center" vertical="center"/>
    </xf>
    <xf numFmtId="0" fontId="10" fillId="0" borderId="1" xfId="12" quotePrefix="1" applyFont="1" applyFill="1" applyBorder="1" applyAlignment="1">
      <alignment horizontal="center" vertical="center"/>
    </xf>
    <xf numFmtId="0" fontId="10" fillId="0" borderId="46" xfId="12" applyFont="1" applyFill="1" applyBorder="1" applyAlignment="1">
      <alignment horizontal="center" vertical="center"/>
    </xf>
    <xf numFmtId="0" fontId="10" fillId="0" borderId="70" xfId="12" applyFont="1" applyFill="1" applyBorder="1" applyAlignment="1">
      <alignment horizontal="center"/>
    </xf>
    <xf numFmtId="0" fontId="10" fillId="0" borderId="29" xfId="0" applyFont="1" applyBorder="1"/>
    <xf numFmtId="43" fontId="10" fillId="0" borderId="52" xfId="23" applyFont="1" applyFill="1" applyBorder="1" applyAlignment="1">
      <alignment horizontal="center"/>
    </xf>
    <xf numFmtId="43" fontId="10" fillId="0" borderId="21" xfId="23" applyFont="1" applyBorder="1" applyAlignment="1">
      <alignment horizontal="center"/>
    </xf>
    <xf numFmtId="43" fontId="9" fillId="0" borderId="27" xfId="23" applyFont="1" applyBorder="1" applyAlignment="1">
      <alignment horizontal="center"/>
    </xf>
    <xf numFmtId="43" fontId="9" fillId="0" borderId="8" xfId="23" applyFont="1" applyBorder="1" applyAlignment="1">
      <alignment horizontal="center"/>
    </xf>
    <xf numFmtId="43" fontId="9" fillId="0" borderId="74" xfId="23" applyFont="1" applyBorder="1" applyAlignment="1">
      <alignment horizontal="center"/>
    </xf>
    <xf numFmtId="0" fontId="10" fillId="0" borderId="24" xfId="0" applyFont="1" applyBorder="1"/>
    <xf numFmtId="0" fontId="10" fillId="2" borderId="24" xfId="12" applyFont="1" applyFill="1" applyBorder="1"/>
    <xf numFmtId="0" fontId="9" fillId="0" borderId="67" xfId="12" applyFont="1" applyBorder="1" applyAlignment="1">
      <alignment horizontal="center"/>
    </xf>
    <xf numFmtId="0" fontId="10" fillId="0" borderId="71" xfId="0" applyFont="1" applyBorder="1"/>
    <xf numFmtId="0" fontId="11" fillId="6" borderId="95" xfId="12" applyFont="1" applyFill="1" applyBorder="1"/>
    <xf numFmtId="0" fontId="10" fillId="0" borderId="11" xfId="12" quotePrefix="1" applyFont="1" applyBorder="1"/>
    <xf numFmtId="0" fontId="11" fillId="2" borderId="23" xfId="12" applyFont="1" applyFill="1" applyBorder="1" applyAlignment="1">
      <alignment vertical="center"/>
    </xf>
    <xf numFmtId="0" fontId="10" fillId="0" borderId="91" xfId="0" applyFont="1" applyBorder="1"/>
    <xf numFmtId="0" fontId="10" fillId="0" borderId="25" xfId="12" applyFont="1" applyFill="1" applyBorder="1"/>
    <xf numFmtId="0" fontId="10" fillId="0" borderId="91" xfId="12" applyFont="1" applyFill="1" applyBorder="1"/>
    <xf numFmtId="0" fontId="10" fillId="0" borderId="26" xfId="12" applyFont="1" applyFill="1" applyBorder="1"/>
    <xf numFmtId="0" fontId="10" fillId="0" borderId="89" xfId="12" applyFont="1" applyFill="1" applyBorder="1"/>
    <xf numFmtId="0" fontId="10" fillId="0" borderId="14" xfId="12" applyFont="1" applyFill="1" applyBorder="1" applyAlignment="1">
      <alignment horizontal="center"/>
    </xf>
    <xf numFmtId="0" fontId="10" fillId="0" borderId="15" xfId="12" applyFont="1" applyFill="1" applyBorder="1" applyAlignment="1">
      <alignment horizontal="center"/>
    </xf>
    <xf numFmtId="0" fontId="10" fillId="0" borderId="16" xfId="12" applyFont="1" applyFill="1" applyBorder="1" applyAlignment="1">
      <alignment horizontal="center"/>
    </xf>
    <xf numFmtId="0" fontId="10" fillId="0" borderId="1" xfId="12" applyFont="1" applyFill="1" applyBorder="1" applyAlignment="1"/>
    <xf numFmtId="0" fontId="10" fillId="0" borderId="46" xfId="12" applyFont="1" applyFill="1" applyBorder="1" applyAlignment="1"/>
    <xf numFmtId="43" fontId="6" fillId="0" borderId="105" xfId="23" applyFont="1" applyBorder="1" applyAlignment="1">
      <alignment horizontal="center"/>
    </xf>
    <xf numFmtId="0" fontId="10" fillId="0" borderId="23" xfId="12" applyFont="1" applyBorder="1" applyAlignment="1"/>
    <xf numFmtId="0" fontId="10" fillId="0" borderId="90" xfId="0" applyFont="1" applyBorder="1"/>
    <xf numFmtId="0" fontId="9" fillId="0" borderId="105" xfId="12" applyFont="1" applyBorder="1" applyAlignment="1">
      <alignment horizontal="center"/>
    </xf>
    <xf numFmtId="0" fontId="10" fillId="0" borderId="13" xfId="12" applyFont="1" applyBorder="1"/>
    <xf numFmtId="4" fontId="9" fillId="0" borderId="88" xfId="9" applyNumberFormat="1" applyFont="1" applyFill="1" applyBorder="1" applyAlignment="1"/>
    <xf numFmtId="0" fontId="10" fillId="0" borderId="33" xfId="12" applyFont="1" applyFill="1" applyBorder="1" applyAlignment="1">
      <alignment horizontal="center"/>
    </xf>
    <xf numFmtId="0" fontId="10" fillId="0" borderId="24" xfId="12" applyFont="1" applyFill="1" applyBorder="1" applyAlignment="1">
      <alignment horizontal="center" vertical="center"/>
    </xf>
    <xf numFmtId="0" fontId="10" fillId="2" borderId="91" xfId="12" applyFont="1" applyFill="1" applyBorder="1"/>
    <xf numFmtId="0" fontId="10" fillId="6" borderId="60" xfId="12" applyFont="1" applyFill="1" applyBorder="1" applyAlignment="1">
      <alignment horizontal="center"/>
    </xf>
    <xf numFmtId="0" fontId="10" fillId="6" borderId="1" xfId="12" applyFont="1" applyFill="1" applyBorder="1" applyAlignment="1">
      <alignment horizontal="center"/>
    </xf>
    <xf numFmtId="0" fontId="10" fillId="6" borderId="17" xfId="12" applyFont="1" applyFill="1" applyBorder="1" applyAlignment="1">
      <alignment horizontal="center"/>
    </xf>
    <xf numFmtId="0" fontId="10" fillId="6" borderId="23" xfId="12" applyFont="1" applyFill="1" applyBorder="1" applyAlignment="1">
      <alignment horizontal="center"/>
    </xf>
    <xf numFmtId="0" fontId="10" fillId="6" borderId="72" xfId="12" applyFont="1" applyFill="1" applyBorder="1" applyAlignment="1">
      <alignment horizontal="center"/>
    </xf>
    <xf numFmtId="0" fontId="10" fillId="2" borderId="17" xfId="12" applyFont="1" applyFill="1" applyBorder="1" applyAlignment="1">
      <alignment horizontal="center"/>
    </xf>
    <xf numFmtId="43" fontId="9" fillId="0" borderId="69" xfId="23" applyFont="1" applyBorder="1" applyAlignment="1">
      <alignment horizontal="center"/>
    </xf>
    <xf numFmtId="0" fontId="10" fillId="0" borderId="0" xfId="12" applyFont="1" applyAlignment="1"/>
    <xf numFmtId="0" fontId="24" fillId="2" borderId="17" xfId="12" applyFont="1" applyFill="1" applyBorder="1" applyAlignment="1">
      <alignment horizontal="center"/>
    </xf>
    <xf numFmtId="0" fontId="10" fillId="6" borderId="60" xfId="0" applyFont="1" applyFill="1" applyBorder="1"/>
    <xf numFmtId="0" fontId="10" fillId="6" borderId="24" xfId="0" applyFont="1" applyFill="1" applyBorder="1"/>
    <xf numFmtId="0" fontId="10" fillId="3" borderId="24" xfId="12" applyFont="1" applyFill="1" applyBorder="1"/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10" fillId="0" borderId="6" xfId="12" applyFont="1" applyBorder="1" applyAlignment="1">
      <alignment horizontal="left"/>
    </xf>
    <xf numFmtId="0" fontId="10" fillId="0" borderId="18" xfId="12" applyFont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10" fillId="0" borderId="15" xfId="12" applyFont="1" applyBorder="1" applyAlignment="1">
      <alignment horizontal="left"/>
    </xf>
    <xf numFmtId="0" fontId="10" fillId="0" borderId="84" xfId="12" applyFont="1" applyBorder="1" applyAlignment="1">
      <alignment horizontal="left"/>
    </xf>
    <xf numFmtId="0" fontId="9" fillId="0" borderId="41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9" fillId="0" borderId="51" xfId="9" applyFont="1" applyFill="1" applyBorder="1" applyAlignment="1">
      <alignment horizontal="left"/>
    </xf>
    <xf numFmtId="0" fontId="9" fillId="0" borderId="54" xfId="9" applyFont="1" applyFill="1" applyBorder="1" applyAlignment="1">
      <alignment horizontal="left"/>
    </xf>
    <xf numFmtId="0" fontId="11" fillId="0" borderId="1" xfId="12" applyFont="1" applyFill="1" applyBorder="1" applyAlignment="1">
      <alignment horizontal="center"/>
    </xf>
    <xf numFmtId="0" fontId="10" fillId="0" borderId="10" xfId="12" applyFont="1" applyBorder="1" applyAlignment="1">
      <alignment horizontal="left" vertical="center" wrapText="1"/>
    </xf>
    <xf numFmtId="4" fontId="9" fillId="0" borderId="38" xfId="9" applyNumberFormat="1" applyFont="1" applyFill="1" applyBorder="1" applyAlignment="1">
      <alignment horizontal="center"/>
    </xf>
    <xf numFmtId="0" fontId="9" fillId="0" borderId="40" xfId="9" applyFont="1" applyFill="1" applyBorder="1" applyAlignment="1">
      <alignment horizontal="center"/>
    </xf>
    <xf numFmtId="0" fontId="9" fillId="0" borderId="38" xfId="9" applyFont="1" applyFill="1" applyBorder="1" applyAlignment="1">
      <alignment horizontal="center"/>
    </xf>
    <xf numFmtId="0" fontId="10" fillId="0" borderId="6" xfId="12" applyFont="1" applyFill="1" applyBorder="1" applyAlignment="1">
      <alignment vertical="top"/>
    </xf>
    <xf numFmtId="0" fontId="10" fillId="0" borderId="7" xfId="12" applyFont="1" applyFill="1" applyBorder="1" applyAlignment="1">
      <alignment vertical="top"/>
    </xf>
    <xf numFmtId="0" fontId="10" fillId="0" borderId="18" xfId="12" applyFont="1" applyFill="1" applyBorder="1" applyAlignment="1">
      <alignment vertical="top"/>
    </xf>
    <xf numFmtId="0" fontId="9" fillId="0" borderId="45" xfId="12" applyFont="1" applyBorder="1" applyAlignment="1">
      <alignment horizontal="left"/>
    </xf>
    <xf numFmtId="0" fontId="9" fillId="0" borderId="51" xfId="9" applyFont="1" applyFill="1" applyBorder="1" applyAlignment="1">
      <alignment horizontal="center"/>
    </xf>
    <xf numFmtId="0" fontId="10" fillId="6" borderId="95" xfId="0" applyFont="1" applyFill="1" applyBorder="1"/>
    <xf numFmtId="0" fontId="10" fillId="6" borderId="33" xfId="0" applyFont="1" applyFill="1" applyBorder="1"/>
    <xf numFmtId="4" fontId="9" fillId="0" borderId="105" xfId="9" applyNumberFormat="1" applyFont="1" applyFill="1" applyBorder="1" applyAlignment="1"/>
    <xf numFmtId="0" fontId="10" fillId="6" borderId="53" xfId="12" applyFont="1" applyFill="1" applyBorder="1" applyAlignment="1">
      <alignment horizontal="center"/>
    </xf>
    <xf numFmtId="0" fontId="10" fillId="6" borderId="24" xfId="12" applyFont="1" applyFill="1" applyBorder="1" applyAlignment="1">
      <alignment horizontal="center"/>
    </xf>
    <xf numFmtId="0" fontId="10" fillId="0" borderId="73" xfId="12" applyFont="1" applyFill="1" applyBorder="1" applyAlignment="1">
      <alignment horizontal="center"/>
    </xf>
    <xf numFmtId="0" fontId="9" fillId="0" borderId="0" xfId="15" applyFont="1" applyBorder="1" applyAlignment="1">
      <alignment horizontal="center"/>
    </xf>
    <xf numFmtId="0" fontId="10" fillId="0" borderId="3" xfId="12" applyFont="1" applyBorder="1" applyAlignment="1">
      <alignment horizontal="left"/>
    </xf>
    <xf numFmtId="0" fontId="10" fillId="0" borderId="8" xfId="12" applyFont="1" applyBorder="1" applyAlignment="1">
      <alignment horizontal="left"/>
    </xf>
    <xf numFmtId="0" fontId="10" fillId="0" borderId="6" xfId="12" applyFont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10" fillId="0" borderId="15" xfId="12" applyFont="1" applyBorder="1" applyAlignment="1">
      <alignment horizontal="left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10" fillId="0" borderId="6" xfId="12" applyFont="1" applyFill="1" applyBorder="1" applyAlignment="1">
      <alignment horizontal="left" vertical="top"/>
    </xf>
    <xf numFmtId="0" fontId="10" fillId="0" borderId="18" xfId="12" applyFont="1" applyFill="1" applyBorder="1" applyAlignment="1">
      <alignment horizontal="left" vertical="top"/>
    </xf>
    <xf numFmtId="0" fontId="9" fillId="0" borderId="100" xfId="9" applyFont="1" applyFill="1" applyBorder="1" applyAlignment="1">
      <alignment horizontal="center"/>
    </xf>
    <xf numFmtId="0" fontId="10" fillId="2" borderId="6" xfId="12" applyFont="1" applyFill="1" applyBorder="1" applyAlignment="1">
      <alignment horizontal="left"/>
    </xf>
    <xf numFmtId="0" fontId="10" fillId="2" borderId="7" xfId="12" applyFont="1" applyFill="1" applyBorder="1" applyAlignment="1">
      <alignment horizontal="left"/>
    </xf>
    <xf numFmtId="0" fontId="10" fillId="2" borderId="18" xfId="12" applyFont="1" applyFill="1" applyBorder="1" applyAlignment="1">
      <alignment horizontal="left"/>
    </xf>
    <xf numFmtId="0" fontId="10" fillId="0" borderId="70" xfId="12" applyFont="1" applyBorder="1" applyAlignment="1">
      <alignment horizontal="left" vertical="center" wrapText="1"/>
    </xf>
    <xf numFmtId="0" fontId="10" fillId="0" borderId="79" xfId="12" applyFont="1" applyFill="1" applyBorder="1" applyAlignment="1">
      <alignment horizontal="left"/>
    </xf>
    <xf numFmtId="0" fontId="10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/>
    </xf>
    <xf numFmtId="0" fontId="10" fillId="0" borderId="0" xfId="12" applyFont="1" applyBorder="1" applyAlignment="1">
      <alignment horizontal="left"/>
    </xf>
    <xf numFmtId="0" fontId="10" fillId="0" borderId="5" xfId="12" applyFont="1" applyBorder="1" applyAlignment="1">
      <alignment horizontal="left"/>
    </xf>
    <xf numFmtId="0" fontId="11" fillId="3" borderId="1" xfId="12" applyFont="1" applyFill="1" applyBorder="1" applyAlignment="1">
      <alignment horizontal="center" vertical="center"/>
    </xf>
    <xf numFmtId="0" fontId="10" fillId="0" borderId="7" xfId="12" applyFont="1" applyBorder="1" applyAlignment="1">
      <alignment horizontal="left"/>
    </xf>
    <xf numFmtId="0" fontId="10" fillId="0" borderId="27" xfId="12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18" xfId="12" applyFont="1" applyFill="1" applyBorder="1" applyAlignment="1">
      <alignment horizontal="center"/>
    </xf>
    <xf numFmtId="0" fontId="9" fillId="0" borderId="59" xfId="15" applyFont="1" applyBorder="1" applyAlignment="1">
      <alignment horizontal="left"/>
    </xf>
    <xf numFmtId="0" fontId="9" fillId="0" borderId="48" xfId="15" applyFont="1" applyBorder="1" applyAlignment="1">
      <alignment horizontal="left"/>
    </xf>
    <xf numFmtId="0" fontId="9" fillId="0" borderId="40" xfId="9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9" fillId="0" borderId="6" xfId="12" applyFont="1" applyBorder="1" applyAlignment="1">
      <alignment horizontal="left"/>
    </xf>
    <xf numFmtId="0" fontId="9" fillId="0" borderId="7" xfId="12" applyFont="1" applyBorder="1" applyAlignment="1">
      <alignment horizontal="left"/>
    </xf>
    <xf numFmtId="0" fontId="9" fillId="0" borderId="0" xfId="12" applyFont="1" applyBorder="1" applyAlignment="1">
      <alignment horizontal="left"/>
    </xf>
    <xf numFmtId="0" fontId="9" fillId="0" borderId="5" xfId="12" applyFont="1" applyBorder="1" applyAlignment="1">
      <alignment horizontal="left"/>
    </xf>
    <xf numFmtId="0" fontId="10" fillId="0" borderId="86" xfId="12" applyFont="1" applyBorder="1" applyAlignment="1">
      <alignment horizontal="left"/>
    </xf>
    <xf numFmtId="0" fontId="10" fillId="0" borderId="87" xfId="12" applyFont="1" applyBorder="1" applyAlignment="1">
      <alignment horizontal="left"/>
    </xf>
    <xf numFmtId="0" fontId="9" fillId="0" borderId="41" xfId="12" quotePrefix="1" applyFont="1" applyBorder="1" applyAlignment="1">
      <alignment horizontal="left" vertical="center"/>
    </xf>
    <xf numFmtId="0" fontId="9" fillId="0" borderId="0" xfId="12" quotePrefix="1" applyFont="1" applyBorder="1" applyAlignment="1">
      <alignment horizontal="left" vertical="center"/>
    </xf>
    <xf numFmtId="0" fontId="9" fillId="0" borderId="0" xfId="12" applyFont="1" applyBorder="1" applyAlignment="1">
      <alignment horizontal="left" vertical="center"/>
    </xf>
    <xf numFmtId="0" fontId="9" fillId="0" borderId="5" xfId="12" applyFont="1" applyBorder="1" applyAlignment="1">
      <alignment horizontal="left" vertical="center"/>
    </xf>
    <xf numFmtId="0" fontId="9" fillId="0" borderId="7" xfId="12" applyFont="1" applyFill="1" applyBorder="1" applyAlignment="1">
      <alignment horizontal="left" vertical="center"/>
    </xf>
    <xf numFmtId="0" fontId="10" fillId="0" borderId="6" xfId="12" quotePrefix="1" applyFont="1" applyFill="1" applyBorder="1" applyAlignment="1">
      <alignment horizontal="left" vertical="center"/>
    </xf>
    <xf numFmtId="0" fontId="10" fillId="0" borderId="7" xfId="12" applyFont="1" applyFill="1" applyBorder="1" applyAlignment="1">
      <alignment horizontal="left" vertical="center"/>
    </xf>
    <xf numFmtId="0" fontId="10" fillId="0" borderId="4" xfId="12" applyFont="1" applyFill="1" applyBorder="1" applyAlignment="1"/>
    <xf numFmtId="0" fontId="10" fillId="0" borderId="0" xfId="12" applyFont="1" applyFill="1" applyBorder="1" applyAlignment="1"/>
    <xf numFmtId="0" fontId="10" fillId="0" borderId="5" xfId="12" applyFont="1" applyFill="1" applyBorder="1" applyAlignment="1"/>
    <xf numFmtId="0" fontId="10" fillId="0" borderId="6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9" fillId="0" borderId="0" xfId="12" applyFont="1" applyBorder="1" applyAlignment="1">
      <alignment horizontal="center"/>
    </xf>
    <xf numFmtId="0" fontId="10" fillId="0" borderId="6" xfId="12" applyFont="1" applyFill="1" applyBorder="1" applyAlignment="1"/>
    <xf numFmtId="0" fontId="9" fillId="2" borderId="6" xfId="12" applyFont="1" applyFill="1" applyBorder="1" applyAlignment="1">
      <alignment horizontal="left"/>
    </xf>
    <xf numFmtId="0" fontId="9" fillId="2" borderId="18" xfId="12" applyFont="1" applyFill="1" applyBorder="1" applyAlignment="1">
      <alignment horizontal="left"/>
    </xf>
    <xf numFmtId="0" fontId="10" fillId="0" borderId="14" xfId="12" applyFont="1" applyFill="1" applyBorder="1" applyAlignment="1">
      <alignment horizontal="left" vertical="top"/>
    </xf>
    <xf numFmtId="0" fontId="10" fillId="0" borderId="16" xfId="12" applyFont="1" applyFill="1" applyBorder="1" applyAlignment="1">
      <alignment horizontal="left" vertical="top"/>
    </xf>
    <xf numFmtId="0" fontId="9" fillId="0" borderId="38" xfId="9" applyFont="1" applyFill="1" applyBorder="1" applyAlignment="1">
      <alignment horizontal="center"/>
    </xf>
    <xf numFmtId="49" fontId="10" fillId="0" borderId="15" xfId="12" applyNumberFormat="1" applyFont="1" applyFill="1" applyBorder="1" applyAlignment="1">
      <alignment horizontal="left" vertical="top"/>
    </xf>
    <xf numFmtId="0" fontId="10" fillId="0" borderId="28" xfId="12" applyFont="1" applyFill="1" applyBorder="1" applyAlignment="1">
      <alignment horizontal="left"/>
    </xf>
    <xf numFmtId="0" fontId="10" fillId="0" borderId="7" xfId="12" applyFont="1" applyFill="1" applyBorder="1" applyAlignment="1"/>
    <xf numFmtId="0" fontId="10" fillId="0" borderId="9" xfId="12" applyFont="1" applyFill="1" applyBorder="1" applyAlignment="1">
      <alignment horizontal="left"/>
    </xf>
    <xf numFmtId="0" fontId="10" fillId="0" borderId="10" xfId="12" applyFont="1" applyFill="1" applyBorder="1" applyAlignment="1">
      <alignment horizontal="left"/>
    </xf>
    <xf numFmtId="0" fontId="10" fillId="0" borderId="70" xfId="12" applyFont="1" applyFill="1" applyBorder="1" applyAlignment="1">
      <alignment horizontal="left"/>
    </xf>
    <xf numFmtId="0" fontId="10" fillId="0" borderId="10" xfId="12" applyFont="1" applyFill="1" applyBorder="1" applyAlignment="1"/>
    <xf numFmtId="0" fontId="9" fillId="0" borderId="106" xfId="12" applyFont="1" applyBorder="1"/>
    <xf numFmtId="0" fontId="10" fillId="0" borderId="77" xfId="12" applyFont="1" applyBorder="1"/>
    <xf numFmtId="0" fontId="10" fillId="0" borderId="11" xfId="12" applyFont="1" applyBorder="1"/>
    <xf numFmtId="0" fontId="10" fillId="0" borderId="12" xfId="12" quotePrefix="1" applyFont="1" applyBorder="1" applyAlignment="1">
      <alignment horizontal="left"/>
    </xf>
    <xf numFmtId="0" fontId="10" fillId="0" borderId="103" xfId="12" applyFont="1" applyBorder="1" applyAlignment="1"/>
    <xf numFmtId="0" fontId="9" fillId="0" borderId="85" xfId="12" applyFont="1" applyBorder="1"/>
    <xf numFmtId="0" fontId="10" fillId="0" borderId="41" xfId="12" applyFont="1" applyBorder="1"/>
    <xf numFmtId="0" fontId="9" fillId="0" borderId="113" xfId="12" applyFont="1" applyBorder="1"/>
    <xf numFmtId="0" fontId="11" fillId="6" borderId="46" xfId="12" applyFont="1" applyFill="1" applyBorder="1" applyAlignment="1">
      <alignment horizontal="center"/>
    </xf>
    <xf numFmtId="0" fontId="11" fillId="6" borderId="24" xfId="12" applyFont="1" applyFill="1" applyBorder="1" applyAlignment="1">
      <alignment horizontal="center"/>
    </xf>
    <xf numFmtId="0" fontId="9" fillId="0" borderId="35" xfId="12" applyFont="1" applyBorder="1"/>
    <xf numFmtId="0" fontId="10" fillId="0" borderId="44" xfId="12" applyFont="1" applyBorder="1"/>
    <xf numFmtId="43" fontId="9" fillId="0" borderId="105" xfId="23" applyFont="1" applyBorder="1" applyAlignment="1">
      <alignment horizontal="center" vertical="center"/>
    </xf>
    <xf numFmtId="0" fontId="9" fillId="0" borderId="75" xfId="12" applyFont="1" applyBorder="1"/>
    <xf numFmtId="0" fontId="37" fillId="0" borderId="0" xfId="0" applyFont="1"/>
    <xf numFmtId="0" fontId="9" fillId="0" borderId="42" xfId="12" applyFont="1" applyBorder="1"/>
    <xf numFmtId="0" fontId="10" fillId="0" borderId="23" xfId="12" applyFont="1" applyFill="1" applyBorder="1" applyAlignment="1"/>
    <xf numFmtId="0" fontId="11" fillId="3" borderId="23" xfId="12" applyFont="1" applyFill="1" applyBorder="1" applyAlignment="1">
      <alignment horizontal="center" vertical="center"/>
    </xf>
    <xf numFmtId="0" fontId="10" fillId="0" borderId="85" xfId="0" applyFont="1" applyBorder="1"/>
    <xf numFmtId="0" fontId="10" fillId="0" borderId="86" xfId="0" applyFont="1" applyBorder="1"/>
    <xf numFmtId="0" fontId="10" fillId="0" borderId="87" xfId="0" applyFont="1" applyBorder="1"/>
    <xf numFmtId="0" fontId="10" fillId="0" borderId="58" xfId="0" applyFont="1" applyBorder="1"/>
    <xf numFmtId="0" fontId="9" fillId="0" borderId="27" xfId="12" applyFont="1" applyBorder="1" applyAlignment="1">
      <alignment horizontal="left"/>
    </xf>
    <xf numFmtId="0" fontId="9" fillId="0" borderId="15" xfId="12" applyFont="1" applyBorder="1" applyAlignment="1">
      <alignment horizontal="left"/>
    </xf>
    <xf numFmtId="0" fontId="9" fillId="0" borderId="0" xfId="15" applyFont="1" applyBorder="1" applyAlignment="1"/>
    <xf numFmtId="0" fontId="9" fillId="0" borderId="5" xfId="15" applyFont="1" applyBorder="1" applyAlignment="1"/>
    <xf numFmtId="0" fontId="9" fillId="0" borderId="69" xfId="12" applyFont="1" applyBorder="1" applyAlignment="1">
      <alignment horizontal="center"/>
    </xf>
    <xf numFmtId="0" fontId="9" fillId="0" borderId="9" xfId="12" quotePrefix="1" applyFont="1" applyBorder="1" applyAlignment="1">
      <alignment horizontal="left" vertical="center"/>
    </xf>
    <xf numFmtId="0" fontId="9" fillId="0" borderId="101" xfId="12" applyFont="1" applyBorder="1" applyAlignment="1"/>
    <xf numFmtId="0" fontId="10" fillId="6" borderId="46" xfId="12" applyFont="1" applyFill="1" applyBorder="1" applyAlignment="1">
      <alignment horizontal="center"/>
    </xf>
    <xf numFmtId="0" fontId="10" fillId="2" borderId="16" xfId="12" applyFont="1" applyFill="1" applyBorder="1" applyAlignment="1">
      <alignment horizontal="center"/>
    </xf>
    <xf numFmtId="0" fontId="10" fillId="2" borderId="22" xfId="12" applyFont="1" applyFill="1" applyBorder="1" applyAlignment="1">
      <alignment horizontal="center"/>
    </xf>
    <xf numFmtId="0" fontId="10" fillId="2" borderId="10" xfId="12" applyFont="1" applyFill="1" applyBorder="1" applyAlignment="1">
      <alignment horizontal="center"/>
    </xf>
    <xf numFmtId="0" fontId="10" fillId="2" borderId="72" xfId="12" applyFont="1" applyFill="1" applyBorder="1" applyAlignment="1">
      <alignment horizontal="center"/>
    </xf>
    <xf numFmtId="0" fontId="10" fillId="6" borderId="10" xfId="12" applyFont="1" applyFill="1" applyBorder="1" applyAlignment="1">
      <alignment horizontal="center"/>
    </xf>
    <xf numFmtId="0" fontId="10" fillId="6" borderId="70" xfId="12" applyFont="1" applyFill="1" applyBorder="1" applyAlignment="1">
      <alignment horizontal="center"/>
    </xf>
    <xf numFmtId="0" fontId="31" fillId="0" borderId="17" xfId="12" applyFont="1" applyFill="1" applyBorder="1" applyAlignment="1">
      <alignment horizontal="center"/>
    </xf>
    <xf numFmtId="0" fontId="31" fillId="2" borderId="1" xfId="12" applyFont="1" applyFill="1" applyBorder="1" applyAlignment="1">
      <alignment horizontal="center"/>
    </xf>
    <xf numFmtId="0" fontId="31" fillId="0" borderId="1" xfId="12" applyFont="1" applyFill="1" applyBorder="1" applyAlignment="1">
      <alignment horizontal="center"/>
    </xf>
    <xf numFmtId="0" fontId="31" fillId="6" borderId="1" xfId="12" applyFont="1" applyFill="1" applyBorder="1" applyAlignment="1">
      <alignment horizontal="center"/>
    </xf>
    <xf numFmtId="0" fontId="31" fillId="6" borderId="0" xfId="12" applyFont="1" applyFill="1" applyBorder="1"/>
    <xf numFmtId="0" fontId="9" fillId="0" borderId="52" xfId="9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11" fillId="2" borderId="56" xfId="12" applyFont="1" applyFill="1" applyBorder="1" applyAlignment="1">
      <alignment horizontal="center"/>
    </xf>
    <xf numFmtId="0" fontId="11" fillId="2" borderId="27" xfId="12" applyFont="1" applyFill="1" applyBorder="1" applyAlignment="1">
      <alignment horizontal="center"/>
    </xf>
    <xf numFmtId="0" fontId="11" fillId="6" borderId="72" xfId="12" applyFont="1" applyFill="1" applyBorder="1" applyAlignment="1">
      <alignment horizontal="center"/>
    </xf>
    <xf numFmtId="0" fontId="10" fillId="0" borderId="60" xfId="0" applyFont="1" applyBorder="1" applyAlignment="1">
      <alignment horizontal="center"/>
    </xf>
    <xf numFmtId="0" fontId="11" fillId="2" borderId="60" xfId="12" applyFont="1" applyFill="1" applyBorder="1" applyAlignment="1">
      <alignment horizontal="center"/>
    </xf>
    <xf numFmtId="0" fontId="11" fillId="2" borderId="66" xfId="12" applyFont="1" applyFill="1" applyBorder="1" applyAlignment="1">
      <alignment horizontal="center"/>
    </xf>
    <xf numFmtId="0" fontId="9" fillId="0" borderId="107" xfId="12" applyFont="1" applyBorder="1" applyAlignment="1"/>
    <xf numFmtId="0" fontId="9" fillId="0" borderId="111" xfId="12" applyFont="1" applyBorder="1" applyAlignment="1">
      <alignment horizontal="left" vertical="top" wrapText="1"/>
    </xf>
    <xf numFmtId="0" fontId="9" fillId="0" borderId="115" xfId="12" applyFont="1" applyBorder="1" applyAlignment="1">
      <alignment horizontal="left"/>
    </xf>
    <xf numFmtId="187" fontId="9" fillId="0" borderId="63" xfId="6" applyFont="1" applyBorder="1" applyAlignment="1"/>
    <xf numFmtId="0" fontId="9" fillId="0" borderId="78" xfId="12" applyFont="1" applyBorder="1" applyAlignment="1">
      <alignment horizontal="left"/>
    </xf>
    <xf numFmtId="187" fontId="9" fillId="0" borderId="111" xfId="6" applyFont="1" applyBorder="1" applyAlignment="1"/>
    <xf numFmtId="0" fontId="10" fillId="0" borderId="27" xfId="12" applyFont="1" applyFill="1" applyBorder="1" applyAlignment="1"/>
    <xf numFmtId="0" fontId="9" fillId="0" borderId="0" xfId="12" applyFont="1" applyFill="1" applyBorder="1" applyAlignment="1"/>
    <xf numFmtId="0" fontId="10" fillId="0" borderId="39" xfId="0" applyFont="1" applyBorder="1"/>
    <xf numFmtId="0" fontId="10" fillId="0" borderId="38" xfId="0" applyFont="1" applyBorder="1"/>
    <xf numFmtId="0" fontId="9" fillId="0" borderId="118" xfId="12" applyFont="1" applyBorder="1" applyAlignment="1">
      <alignment horizontal="left"/>
    </xf>
    <xf numFmtId="0" fontId="10" fillId="0" borderId="34" xfId="12" applyFont="1" applyBorder="1"/>
    <xf numFmtId="0" fontId="10" fillId="0" borderId="10" xfId="0" applyFont="1" applyBorder="1"/>
    <xf numFmtId="0" fontId="10" fillId="0" borderId="61" xfId="0" applyFont="1" applyBorder="1"/>
    <xf numFmtId="189" fontId="10" fillId="4" borderId="64" xfId="12" applyNumberFormat="1" applyFont="1" applyFill="1" applyBorder="1" applyAlignment="1">
      <alignment horizontal="center" vertical="center"/>
    </xf>
    <xf numFmtId="0" fontId="9" fillId="0" borderId="9" xfId="12" applyFont="1" applyBorder="1"/>
    <xf numFmtId="0" fontId="9" fillId="0" borderId="40" xfId="12" applyFont="1" applyBorder="1" applyAlignment="1">
      <alignment horizontal="center"/>
    </xf>
    <xf numFmtId="0" fontId="9" fillId="0" borderId="55" xfId="12" applyFont="1" applyBorder="1" applyAlignment="1">
      <alignment horizontal="center"/>
    </xf>
    <xf numFmtId="0" fontId="24" fillId="0" borderId="3" xfId="12" applyFont="1" applyBorder="1" applyAlignment="1"/>
    <xf numFmtId="0" fontId="24" fillId="0" borderId="8" xfId="12" applyFont="1" applyBorder="1" applyAlignment="1"/>
    <xf numFmtId="0" fontId="10" fillId="0" borderId="17" xfId="0" applyFont="1" applyBorder="1"/>
    <xf numFmtId="0" fontId="10" fillId="0" borderId="22" xfId="12" applyFont="1" applyBorder="1" applyAlignment="1">
      <alignment horizontal="center"/>
    </xf>
    <xf numFmtId="0" fontId="9" fillId="0" borderId="51" xfId="12" applyFont="1" applyBorder="1" applyAlignment="1">
      <alignment vertical="center"/>
    </xf>
    <xf numFmtId="0" fontId="9" fillId="0" borderId="52" xfId="12" applyFont="1" applyBorder="1" applyAlignment="1">
      <alignment vertical="center"/>
    </xf>
    <xf numFmtId="0" fontId="9" fillId="0" borderId="58" xfId="12" applyFont="1" applyBorder="1" applyAlignment="1">
      <alignment vertical="center"/>
    </xf>
    <xf numFmtId="0" fontId="9" fillId="0" borderId="63" xfId="12" applyFont="1" applyBorder="1" applyAlignment="1">
      <alignment vertical="center"/>
    </xf>
    <xf numFmtId="0" fontId="10" fillId="0" borderId="0" xfId="15" applyFont="1" applyBorder="1" applyAlignment="1">
      <alignment horizontal="left"/>
    </xf>
    <xf numFmtId="0" fontId="9" fillId="0" borderId="117" xfId="12" applyFont="1" applyBorder="1" applyAlignment="1">
      <alignment horizontal="left" vertical="top" wrapText="1"/>
    </xf>
    <xf numFmtId="0" fontId="10" fillId="0" borderId="14" xfId="0" applyFont="1" applyBorder="1"/>
    <xf numFmtId="0" fontId="10" fillId="0" borderId="15" xfId="0" applyFont="1" applyBorder="1"/>
    <xf numFmtId="0" fontId="9" fillId="0" borderId="0" xfId="0" applyFont="1" applyBorder="1"/>
    <xf numFmtId="1" fontId="10" fillId="4" borderId="57" xfId="12" applyNumberFormat="1" applyFont="1" applyFill="1" applyBorder="1" applyAlignment="1">
      <alignment horizontal="center" vertical="center"/>
    </xf>
    <xf numFmtId="1" fontId="10" fillId="4" borderId="64" xfId="12" applyNumberFormat="1" applyFont="1" applyFill="1" applyBorder="1" applyAlignment="1">
      <alignment horizontal="center" vertical="center"/>
    </xf>
    <xf numFmtId="0" fontId="10" fillId="0" borderId="3" xfId="12" applyFont="1" applyFill="1" applyBorder="1" applyAlignment="1">
      <alignment vertical="center" wrapText="1"/>
    </xf>
    <xf numFmtId="49" fontId="10" fillId="0" borderId="7" xfId="12" applyNumberFormat="1" applyFont="1" applyFill="1" applyBorder="1" applyAlignment="1">
      <alignment vertical="center" wrapText="1"/>
    </xf>
    <xf numFmtId="49" fontId="10" fillId="0" borderId="17" xfId="12" applyNumberFormat="1" applyFont="1" applyFill="1" applyBorder="1" applyAlignment="1">
      <alignment horizontal="center" vertical="center" wrapText="1"/>
    </xf>
    <xf numFmtId="49" fontId="10" fillId="0" borderId="1" xfId="12" applyNumberFormat="1" applyFont="1" applyFill="1" applyBorder="1" applyAlignment="1">
      <alignment horizontal="center" vertical="center" wrapText="1"/>
    </xf>
    <xf numFmtId="0" fontId="10" fillId="0" borderId="1" xfId="12" applyNumberFormat="1" applyFont="1" applyFill="1" applyBorder="1" applyAlignment="1">
      <alignment horizontal="center" vertical="center" wrapText="1"/>
    </xf>
    <xf numFmtId="0" fontId="10" fillId="0" borderId="28" xfId="12" applyFont="1" applyBorder="1" applyAlignment="1"/>
    <xf numFmtId="0" fontId="10" fillId="0" borderId="29" xfId="12" applyFont="1" applyFill="1" applyBorder="1" applyAlignment="1"/>
    <xf numFmtId="49" fontId="10" fillId="0" borderId="76" xfId="12" applyNumberFormat="1" applyFont="1" applyFill="1" applyBorder="1" applyAlignment="1">
      <alignment horizontal="center"/>
    </xf>
    <xf numFmtId="189" fontId="11" fillId="0" borderId="74" xfId="12" applyNumberFormat="1" applyFont="1" applyFill="1" applyBorder="1" applyAlignment="1">
      <alignment horizontal="center"/>
    </xf>
    <xf numFmtId="1" fontId="10" fillId="0" borderId="40" xfId="12" applyNumberFormat="1" applyFont="1" applyFill="1" applyBorder="1" applyAlignment="1">
      <alignment horizontal="center"/>
    </xf>
    <xf numFmtId="43" fontId="9" fillId="0" borderId="39" xfId="23" applyFont="1" applyFill="1" applyBorder="1" applyAlignment="1"/>
    <xf numFmtId="0" fontId="10" fillId="0" borderId="42" xfId="0" applyFont="1" applyBorder="1"/>
    <xf numFmtId="0" fontId="10" fillId="0" borderId="43" xfId="0" applyFont="1" applyBorder="1"/>
    <xf numFmtId="0" fontId="10" fillId="0" borderId="40" xfId="0" applyFont="1" applyBorder="1"/>
    <xf numFmtId="0" fontId="10" fillId="0" borderId="47" xfId="0" applyFont="1" applyBorder="1"/>
    <xf numFmtId="1" fontId="11" fillId="6" borderId="24" xfId="12" applyNumberFormat="1" applyFont="1" applyFill="1" applyBorder="1" applyAlignment="1">
      <alignment horizontal="center"/>
    </xf>
    <xf numFmtId="1" fontId="11" fillId="0" borderId="24" xfId="12" applyNumberFormat="1" applyFont="1" applyFill="1" applyBorder="1" applyAlignment="1">
      <alignment horizontal="center"/>
    </xf>
    <xf numFmtId="1" fontId="11" fillId="0" borderId="3" xfId="12" applyNumberFormat="1" applyFont="1" applyFill="1" applyBorder="1" applyAlignment="1">
      <alignment horizontal="center"/>
    </xf>
    <xf numFmtId="1" fontId="11" fillId="0" borderId="33" xfId="12" applyNumberFormat="1" applyFont="1" applyFill="1" applyBorder="1" applyAlignment="1">
      <alignment horizontal="center"/>
    </xf>
    <xf numFmtId="1" fontId="11" fillId="0" borderId="25" xfId="12" applyNumberFormat="1" applyFont="1" applyFill="1" applyBorder="1" applyAlignment="1">
      <alignment horizontal="center"/>
    </xf>
    <xf numFmtId="1" fontId="11" fillId="2" borderId="17" xfId="12" applyNumberFormat="1" applyFont="1" applyFill="1" applyBorder="1" applyAlignment="1">
      <alignment horizontal="center"/>
    </xf>
    <xf numFmtId="1" fontId="11" fillId="2" borderId="15" xfId="12" applyNumberFormat="1" applyFont="1" applyFill="1" applyBorder="1" applyAlignment="1">
      <alignment horizontal="center"/>
    </xf>
    <xf numFmtId="1" fontId="11" fillId="0" borderId="17" xfId="12" applyNumberFormat="1" applyFont="1" applyFill="1" applyBorder="1" applyAlignment="1">
      <alignment horizontal="center"/>
    </xf>
    <xf numFmtId="1" fontId="11" fillId="0" borderId="15" xfId="12" applyNumberFormat="1" applyFont="1" applyFill="1" applyBorder="1" applyAlignment="1">
      <alignment horizontal="center"/>
    </xf>
    <xf numFmtId="1" fontId="11" fillId="0" borderId="16" xfId="12" applyNumberFormat="1" applyFont="1" applyFill="1" applyBorder="1" applyAlignment="1">
      <alignment horizontal="center"/>
    </xf>
    <xf numFmtId="1" fontId="11" fillId="0" borderId="22" xfId="12" applyNumberFormat="1" applyFont="1" applyFill="1" applyBorder="1" applyAlignment="1">
      <alignment horizontal="center"/>
    </xf>
    <xf numFmtId="1" fontId="11" fillId="0" borderId="18" xfId="12" applyNumberFormat="1" applyFont="1" applyFill="1" applyBorder="1" applyAlignment="1">
      <alignment horizontal="center"/>
    </xf>
    <xf numFmtId="1" fontId="11" fillId="0" borderId="23" xfId="12" applyNumberFormat="1" applyFont="1" applyFill="1" applyBorder="1" applyAlignment="1">
      <alignment horizontal="center"/>
    </xf>
    <xf numFmtId="1" fontId="11" fillId="6" borderId="7" xfId="12" applyNumberFormat="1" applyFont="1" applyFill="1" applyBorder="1" applyAlignment="1">
      <alignment horizontal="center"/>
    </xf>
    <xf numFmtId="1" fontId="11" fillId="2" borderId="1" xfId="12" applyNumberFormat="1" applyFont="1" applyFill="1" applyBorder="1" applyAlignment="1">
      <alignment horizontal="center"/>
    </xf>
    <xf numFmtId="1" fontId="11" fillId="2" borderId="7" xfId="12" applyNumberFormat="1" applyFont="1" applyFill="1" applyBorder="1" applyAlignment="1">
      <alignment horizontal="center"/>
    </xf>
    <xf numFmtId="1" fontId="11" fillId="2" borderId="18" xfId="12" applyNumberFormat="1" applyFont="1" applyFill="1" applyBorder="1" applyAlignment="1">
      <alignment horizontal="center"/>
    </xf>
    <xf numFmtId="1" fontId="11" fillId="2" borderId="23" xfId="12" applyNumberFormat="1" applyFont="1" applyFill="1" applyBorder="1" applyAlignment="1">
      <alignment horizontal="center"/>
    </xf>
    <xf numFmtId="1" fontId="11" fillId="6" borderId="1" xfId="12" applyNumberFormat="1" applyFont="1" applyFill="1" applyBorder="1" applyAlignment="1">
      <alignment horizontal="center"/>
    </xf>
    <xf numFmtId="1" fontId="11" fillId="6" borderId="18" xfId="12" applyNumberFormat="1" applyFont="1" applyFill="1" applyBorder="1" applyAlignment="1">
      <alignment horizontal="center"/>
    </xf>
    <xf numFmtId="1" fontId="11" fillId="0" borderId="46" xfId="12" applyNumberFormat="1" applyFont="1" applyFill="1" applyBorder="1" applyAlignment="1">
      <alignment horizontal="center"/>
    </xf>
    <xf numFmtId="1" fontId="11" fillId="0" borderId="10" xfId="12" applyNumberFormat="1" applyFont="1" applyFill="1" applyBorder="1" applyAlignment="1">
      <alignment horizontal="center"/>
    </xf>
    <xf numFmtId="1" fontId="11" fillId="2" borderId="46" xfId="12" applyNumberFormat="1" applyFont="1" applyFill="1" applyBorder="1" applyAlignment="1">
      <alignment horizontal="center"/>
    </xf>
    <xf numFmtId="1" fontId="11" fillId="2" borderId="70" xfId="12" applyNumberFormat="1" applyFont="1" applyFill="1" applyBorder="1" applyAlignment="1">
      <alignment horizontal="center"/>
    </xf>
    <xf numFmtId="0" fontId="9" fillId="0" borderId="6" xfId="12" quotePrefix="1" applyFont="1" applyFill="1" applyBorder="1" applyAlignment="1">
      <alignment horizontal="left" vertical="center"/>
    </xf>
    <xf numFmtId="0" fontId="10" fillId="0" borderId="6" xfId="12" quotePrefix="1" applyFont="1" applyFill="1" applyBorder="1" applyAlignment="1">
      <alignment horizontal="left" vertical="center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9" fillId="0" borderId="45" xfId="12" applyFont="1" applyBorder="1" applyAlignment="1">
      <alignment horizontal="left"/>
    </xf>
    <xf numFmtId="0" fontId="10" fillId="0" borderId="14" xfId="12" applyFont="1" applyFill="1" applyBorder="1" applyAlignment="1">
      <alignment horizontal="left" vertical="top"/>
    </xf>
    <xf numFmtId="0" fontId="10" fillId="0" borderId="15" xfId="12" applyFont="1" applyFill="1" applyBorder="1" applyAlignment="1">
      <alignment horizontal="left" vertical="top"/>
    </xf>
    <xf numFmtId="0" fontId="10" fillId="0" borderId="16" xfId="12" applyFont="1" applyFill="1" applyBorder="1" applyAlignment="1">
      <alignment horizontal="left" vertical="top"/>
    </xf>
    <xf numFmtId="0" fontId="9" fillId="0" borderId="71" xfId="12" applyFont="1" applyBorder="1" applyAlignment="1">
      <alignment horizontal="center" vertical="center"/>
    </xf>
    <xf numFmtId="0" fontId="10" fillId="0" borderId="17" xfId="12" applyFont="1" applyBorder="1" applyAlignment="1">
      <alignment horizontal="center" vertical="center"/>
    </xf>
    <xf numFmtId="0" fontId="10" fillId="2" borderId="49" xfId="12" applyFont="1" applyFill="1" applyBorder="1" applyAlignment="1">
      <alignment horizontal="center"/>
    </xf>
    <xf numFmtId="0" fontId="10" fillId="2" borderId="0" xfId="0" applyFont="1" applyFill="1" applyBorder="1"/>
    <xf numFmtId="0" fontId="3" fillId="2" borderId="12" xfId="12" applyFont="1" applyFill="1" applyBorder="1"/>
    <xf numFmtId="0" fontId="3" fillId="2" borderId="98" xfId="12" applyFont="1" applyFill="1" applyBorder="1"/>
    <xf numFmtId="0" fontId="3" fillId="2" borderId="17" xfId="12" applyFont="1" applyFill="1" applyBorder="1"/>
    <xf numFmtId="0" fontId="3" fillId="0" borderId="80" xfId="12" applyFont="1" applyFill="1" applyBorder="1"/>
    <xf numFmtId="0" fontId="3" fillId="0" borderId="71" xfId="12" applyFont="1" applyFill="1" applyBorder="1"/>
    <xf numFmtId="0" fontId="10" fillId="0" borderId="18" xfId="12" quotePrefix="1" applyFont="1" applyFill="1" applyBorder="1" applyAlignment="1">
      <alignment vertical="top"/>
    </xf>
    <xf numFmtId="1" fontId="11" fillId="2" borderId="10" xfId="12" applyNumberFormat="1" applyFont="1" applyFill="1" applyBorder="1" applyAlignment="1">
      <alignment horizontal="center"/>
    </xf>
    <xf numFmtId="1" fontId="11" fillId="3" borderId="72" xfId="12" applyNumberFormat="1" applyFont="1" applyFill="1" applyBorder="1" applyAlignment="1">
      <alignment horizontal="center"/>
    </xf>
    <xf numFmtId="1" fontId="11" fillId="3" borderId="46" xfId="12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/>
    </xf>
    <xf numFmtId="0" fontId="38" fillId="5" borderId="65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center"/>
    </xf>
    <xf numFmtId="0" fontId="10" fillId="0" borderId="70" xfId="12" applyFont="1" applyFill="1" applyBorder="1" applyAlignment="1">
      <alignment horizontal="center"/>
    </xf>
    <xf numFmtId="0" fontId="10" fillId="0" borderId="9" xfId="12" applyFont="1" applyFill="1" applyBorder="1" applyAlignme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41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10" fillId="0" borderId="15" xfId="12" applyFont="1" applyBorder="1" applyAlignment="1">
      <alignment horizontal="left"/>
    </xf>
    <xf numFmtId="0" fontId="10" fillId="0" borderId="84" xfId="12" applyFont="1" applyBorder="1" applyAlignment="1">
      <alignment horizontal="left"/>
    </xf>
    <xf numFmtId="0" fontId="9" fillId="0" borderId="58" xfId="12" applyFont="1" applyBorder="1" applyAlignment="1">
      <alignment horizontal="left" vertical="center" wrapText="1"/>
    </xf>
    <xf numFmtId="0" fontId="9" fillId="0" borderId="63" xfId="12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9" fillId="0" borderId="51" xfId="9" applyFont="1" applyFill="1" applyBorder="1" applyAlignment="1">
      <alignment horizontal="left"/>
    </xf>
    <xf numFmtId="0" fontId="9" fillId="0" borderId="54" xfId="9" applyFont="1" applyFill="1" applyBorder="1" applyAlignment="1">
      <alignment horizontal="left"/>
    </xf>
    <xf numFmtId="0" fontId="10" fillId="0" borderId="6" xfId="12" applyFont="1" applyFill="1" applyBorder="1" applyAlignment="1">
      <alignment wrapText="1"/>
    </xf>
    <xf numFmtId="0" fontId="10" fillId="0" borderId="7" xfId="12" applyFont="1" applyFill="1" applyBorder="1" applyAlignment="1">
      <alignment wrapText="1"/>
    </xf>
    <xf numFmtId="0" fontId="10" fillId="0" borderId="27" xfId="12" applyFont="1" applyFill="1" applyBorder="1" applyAlignment="1">
      <alignment wrapText="1"/>
    </xf>
    <xf numFmtId="4" fontId="9" fillId="0" borderId="38" xfId="9" applyNumberFormat="1" applyFont="1" applyFill="1" applyBorder="1" applyAlignment="1">
      <alignment horizontal="center"/>
    </xf>
    <xf numFmtId="0" fontId="9" fillId="0" borderId="40" xfId="9" applyFont="1" applyFill="1" applyBorder="1" applyAlignment="1">
      <alignment horizontal="center"/>
    </xf>
    <xf numFmtId="0" fontId="9" fillId="0" borderId="86" xfId="12" applyFont="1" applyBorder="1" applyAlignment="1">
      <alignment horizontal="left"/>
    </xf>
    <xf numFmtId="0" fontId="9" fillId="0" borderId="87" xfId="12" applyFont="1" applyBorder="1" applyAlignment="1">
      <alignment horizontal="left"/>
    </xf>
    <xf numFmtId="0" fontId="9" fillId="0" borderId="38" xfId="9" applyFont="1" applyFill="1" applyBorder="1" applyAlignment="1">
      <alignment horizontal="center"/>
    </xf>
    <xf numFmtId="0" fontId="9" fillId="0" borderId="115" xfId="12" quotePrefix="1" applyFont="1" applyBorder="1" applyAlignment="1">
      <alignment horizontal="left"/>
    </xf>
    <xf numFmtId="0" fontId="9" fillId="0" borderId="86" xfId="12" quotePrefix="1" applyFont="1" applyBorder="1" applyAlignment="1">
      <alignment horizontal="left"/>
    </xf>
    <xf numFmtId="0" fontId="11" fillId="6" borderId="10" xfId="12" applyFont="1" applyFill="1" applyBorder="1"/>
    <xf numFmtId="0" fontId="9" fillId="0" borderId="34" xfId="15" applyFont="1" applyBorder="1" applyAlignment="1"/>
    <xf numFmtId="0" fontId="9" fillId="0" borderId="59" xfId="15" applyFont="1" applyBorder="1" applyAlignment="1"/>
    <xf numFmtId="0" fontId="9" fillId="0" borderId="48" xfId="15" applyFont="1" applyBorder="1" applyAlignment="1"/>
    <xf numFmtId="0" fontId="10" fillId="0" borderId="10" xfId="12" applyFont="1" applyFill="1" applyBorder="1" applyAlignment="1"/>
    <xf numFmtId="0" fontId="9" fillId="0" borderId="23" xfId="12" applyFont="1" applyBorder="1"/>
    <xf numFmtId="0" fontId="0" fillId="0" borderId="6" xfId="0" applyBorder="1"/>
    <xf numFmtId="0" fontId="0" fillId="0" borderId="18" xfId="0" applyBorder="1"/>
    <xf numFmtId="0" fontId="0" fillId="0" borderId="0" xfId="0" applyBorder="1"/>
    <xf numFmtId="0" fontId="0" fillId="0" borderId="103" xfId="0" applyBorder="1"/>
    <xf numFmtId="0" fontId="10" fillId="0" borderId="54" xfId="0" applyFont="1" applyBorder="1"/>
    <xf numFmtId="0" fontId="11" fillId="2" borderId="49" xfId="12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1" fillId="2" borderId="91" xfId="12" applyFont="1" applyFill="1" applyBorder="1"/>
    <xf numFmtId="0" fontId="11" fillId="2" borderId="89" xfId="12" applyFont="1" applyFill="1" applyBorder="1"/>
    <xf numFmtId="0" fontId="11" fillId="6" borderId="49" xfId="12" applyFont="1" applyFill="1" applyBorder="1"/>
    <xf numFmtId="0" fontId="10" fillId="0" borderId="23" xfId="12" applyFont="1" applyBorder="1" applyAlignment="1">
      <alignment horizontal="center" vertical="center"/>
    </xf>
    <xf numFmtId="0" fontId="10" fillId="0" borderId="1" xfId="12" applyFont="1" applyBorder="1" applyAlignment="1">
      <alignment horizontal="center" vertical="center"/>
    </xf>
    <xf numFmtId="0" fontId="10" fillId="0" borderId="7" xfId="12" applyFont="1" applyBorder="1" applyAlignment="1">
      <alignment horizontal="center" vertical="center"/>
    </xf>
    <xf numFmtId="0" fontId="10" fillId="0" borderId="49" xfId="12" applyFont="1" applyBorder="1" applyAlignment="1">
      <alignment horizontal="center" vertical="center"/>
    </xf>
    <xf numFmtId="0" fontId="3" fillId="6" borderId="34" xfId="12" applyFont="1" applyFill="1" applyBorder="1"/>
    <xf numFmtId="0" fontId="3" fillId="6" borderId="71" xfId="12" applyFont="1" applyFill="1" applyBorder="1"/>
    <xf numFmtId="0" fontId="3" fillId="0" borderId="106" xfId="12" applyFont="1" applyFill="1" applyBorder="1"/>
    <xf numFmtId="0" fontId="3" fillId="2" borderId="49" xfId="12" applyFont="1" applyFill="1" applyBorder="1"/>
    <xf numFmtId="0" fontId="3" fillId="6" borderId="1" xfId="12" applyFont="1" applyFill="1" applyBorder="1"/>
    <xf numFmtId="0" fontId="3" fillId="6" borderId="49" xfId="12" applyFont="1" applyFill="1" applyBorder="1"/>
    <xf numFmtId="0" fontId="3" fillId="0" borderId="49" xfId="12" applyFont="1" applyFill="1" applyBorder="1"/>
    <xf numFmtId="0" fontId="3" fillId="6" borderId="7" xfId="12" applyFont="1" applyFill="1" applyBorder="1"/>
    <xf numFmtId="0" fontId="3" fillId="6" borderId="23" xfId="12" applyFont="1" applyFill="1" applyBorder="1"/>
    <xf numFmtId="0" fontId="11" fillId="3" borderId="49" xfId="12" applyFont="1" applyFill="1" applyBorder="1"/>
    <xf numFmtId="0" fontId="25" fillId="0" borderId="0" xfId="12" applyFont="1" applyAlignment="1"/>
    <xf numFmtId="0" fontId="40" fillId="0" borderId="0" xfId="0" applyFont="1"/>
    <xf numFmtId="0" fontId="25" fillId="0" borderId="0" xfId="0" applyFont="1"/>
    <xf numFmtId="0" fontId="11" fillId="3" borderId="18" xfId="12" applyFont="1" applyFill="1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9" fillId="0" borderId="71" xfId="12" applyFont="1" applyBorder="1" applyAlignment="1">
      <alignment horizontal="center" vertical="center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9" fillId="0" borderId="41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40" xfId="12" applyFont="1" applyFill="1" applyBorder="1" applyAlignment="1">
      <alignment horizontal="center"/>
    </xf>
    <xf numFmtId="0" fontId="10" fillId="2" borderId="18" xfId="12" applyFont="1" applyFill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0" fillId="0" borderId="7" xfId="12" applyFont="1" applyFill="1" applyBorder="1" applyAlignment="1">
      <alignment horizontal="center"/>
    </xf>
    <xf numFmtId="0" fontId="10" fillId="0" borderId="18" xfId="12" applyFont="1" applyFill="1" applyBorder="1" applyAlignment="1">
      <alignment horizontal="center"/>
    </xf>
    <xf numFmtId="0" fontId="9" fillId="0" borderId="62" xfId="9" applyFont="1" applyFill="1" applyBorder="1" applyAlignment="1">
      <alignment horizontal="left"/>
    </xf>
    <xf numFmtId="0" fontId="11" fillId="0" borderId="1" xfId="12" applyFont="1" applyFill="1" applyBorder="1" applyAlignment="1">
      <alignment horizontal="center"/>
    </xf>
    <xf numFmtId="0" fontId="10" fillId="0" borderId="0" xfId="12" applyFont="1" applyBorder="1" applyAlignment="1">
      <alignment horizontal="left"/>
    </xf>
    <xf numFmtId="0" fontId="10" fillId="0" borderId="5" xfId="12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9" fillId="0" borderId="41" xfId="12" quotePrefix="1" applyFont="1" applyBorder="1" applyAlignment="1">
      <alignment horizontal="left" vertical="center"/>
    </xf>
    <xf numFmtId="0" fontId="9" fillId="0" borderId="42" xfId="12" applyFont="1" applyBorder="1" applyAlignment="1">
      <alignment horizontal="left" vertical="center"/>
    </xf>
    <xf numFmtId="0" fontId="9" fillId="0" borderId="43" xfId="12" applyFont="1" applyBorder="1" applyAlignment="1">
      <alignment horizontal="left" vertical="center"/>
    </xf>
    <xf numFmtId="0" fontId="10" fillId="0" borderId="7" xfId="0" applyFont="1" applyBorder="1" applyAlignment="1">
      <alignment horizontal="left"/>
    </xf>
    <xf numFmtId="43" fontId="9" fillId="0" borderId="51" xfId="23" applyFont="1" applyFill="1" applyBorder="1" applyAlignment="1">
      <alignment horizontal="center"/>
    </xf>
    <xf numFmtId="43" fontId="9" fillId="0" borderId="52" xfId="23" applyFont="1" applyFill="1" applyBorder="1" applyAlignment="1">
      <alignment horizontal="center"/>
    </xf>
    <xf numFmtId="0" fontId="10" fillId="0" borderId="6" xfId="12" applyFont="1" applyFill="1" applyBorder="1" applyAlignment="1"/>
    <xf numFmtId="0" fontId="10" fillId="0" borderId="18" xfId="12" applyFont="1" applyFill="1" applyBorder="1" applyAlignment="1"/>
    <xf numFmtId="0" fontId="10" fillId="0" borderId="7" xfId="12" applyFont="1" applyFill="1" applyBorder="1" applyAlignment="1"/>
    <xf numFmtId="0" fontId="10" fillId="0" borderId="10" xfId="12" applyFont="1" applyFill="1" applyBorder="1" applyAlignment="1">
      <alignment horizontal="center"/>
    </xf>
    <xf numFmtId="0" fontId="10" fillId="0" borderId="70" xfId="12" applyFont="1" applyFill="1" applyBorder="1" applyAlignment="1">
      <alignment horizontal="center"/>
    </xf>
    <xf numFmtId="0" fontId="10" fillId="0" borderId="9" xfId="12" applyFont="1" applyFill="1" applyBorder="1" applyAlignment="1">
      <alignment horizontal="left"/>
    </xf>
    <xf numFmtId="0" fontId="10" fillId="0" borderId="10" xfId="12" applyFont="1" applyFill="1" applyBorder="1" applyAlignment="1">
      <alignment horizontal="left"/>
    </xf>
    <xf numFmtId="0" fontId="10" fillId="0" borderId="70" xfId="12" applyFont="1" applyFill="1" applyBorder="1" applyAlignment="1">
      <alignment horizontal="left"/>
    </xf>
    <xf numFmtId="0" fontId="10" fillId="3" borderId="70" xfId="12" applyFont="1" applyFill="1" applyBorder="1" applyAlignment="1">
      <alignment horizontal="center"/>
    </xf>
    <xf numFmtId="0" fontId="10" fillId="0" borderId="61" xfId="12" applyFont="1" applyBorder="1" applyAlignment="1">
      <alignment horizontal="center"/>
    </xf>
    <xf numFmtId="0" fontId="10" fillId="0" borderId="27" xfId="12" applyFont="1" applyBorder="1" applyAlignment="1">
      <alignment horizontal="center"/>
    </xf>
    <xf numFmtId="0" fontId="9" fillId="0" borderId="51" xfId="12" applyFont="1" applyBorder="1" applyAlignment="1"/>
    <xf numFmtId="0" fontId="10" fillId="2" borderId="24" xfId="12" applyFont="1" applyFill="1" applyBorder="1" applyAlignment="1">
      <alignment horizontal="left"/>
    </xf>
    <xf numFmtId="0" fontId="9" fillId="0" borderId="109" xfId="12" applyFont="1" applyBorder="1" applyAlignment="1">
      <alignment horizontal="left" vertical="top" wrapText="1"/>
    </xf>
    <xf numFmtId="0" fontId="9" fillId="0" borderId="119" xfId="12" applyFont="1" applyBorder="1" applyAlignment="1">
      <alignment horizontal="left" vertical="top" wrapText="1"/>
    </xf>
    <xf numFmtId="0" fontId="10" fillId="0" borderId="115" xfId="12" applyFont="1" applyBorder="1" applyAlignment="1">
      <alignment horizontal="left"/>
    </xf>
    <xf numFmtId="0" fontId="10" fillId="0" borderId="7" xfId="12" quotePrefix="1" applyFont="1" applyBorder="1" applyAlignment="1">
      <alignment horizontal="left"/>
    </xf>
    <xf numFmtId="0" fontId="11" fillId="0" borderId="26" xfId="12" applyFont="1" applyFill="1" applyBorder="1" applyAlignment="1">
      <alignment horizontal="center"/>
    </xf>
    <xf numFmtId="0" fontId="11" fillId="6" borderId="10" xfId="12" applyFont="1" applyFill="1" applyBorder="1" applyAlignment="1">
      <alignment horizontal="center"/>
    </xf>
    <xf numFmtId="0" fontId="10" fillId="0" borderId="103" xfId="0" applyFont="1" applyBorder="1"/>
    <xf numFmtId="0" fontId="11" fillId="6" borderId="70" xfId="12" applyFont="1" applyFill="1" applyBorder="1" applyAlignment="1">
      <alignment horizontal="center"/>
    </xf>
    <xf numFmtId="0" fontId="11" fillId="0" borderId="104" xfId="12" applyFont="1" applyFill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0" fillId="0" borderId="104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9" fillId="0" borderId="20" xfId="9" applyFont="1" applyFill="1" applyBorder="1" applyAlignment="1">
      <alignment horizontal="left"/>
    </xf>
    <xf numFmtId="0" fontId="11" fillId="2" borderId="57" xfId="12" applyFont="1" applyFill="1" applyBorder="1" applyAlignment="1">
      <alignment horizontal="center"/>
    </xf>
    <xf numFmtId="0" fontId="11" fillId="4" borderId="57" xfId="12" applyFont="1" applyFill="1" applyBorder="1" applyAlignment="1">
      <alignment horizontal="center"/>
    </xf>
    <xf numFmtId="0" fontId="11" fillId="5" borderId="57" xfId="12" applyFont="1" applyFill="1" applyBorder="1" applyAlignment="1">
      <alignment horizontal="center"/>
    </xf>
    <xf numFmtId="0" fontId="10" fillId="5" borderId="67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6" borderId="74" xfId="0" applyFont="1" applyFill="1" applyBorder="1"/>
    <xf numFmtId="0" fontId="10" fillId="6" borderId="1" xfId="0" applyFont="1" applyFill="1" applyBorder="1"/>
    <xf numFmtId="0" fontId="10" fillId="6" borderId="46" xfId="0" applyFont="1" applyFill="1" applyBorder="1"/>
    <xf numFmtId="0" fontId="10" fillId="6" borderId="72" xfId="0" applyFont="1" applyFill="1" applyBorder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1" fontId="10" fillId="0" borderId="0" xfId="0" applyNumberFormat="1" applyFont="1" applyAlignment="1">
      <alignment horizontal="center"/>
    </xf>
    <xf numFmtId="0" fontId="44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8" fillId="2" borderId="20" xfId="0" applyFont="1" applyFill="1" applyBorder="1"/>
    <xf numFmtId="0" fontId="8" fillId="2" borderId="53" xfId="0" applyFont="1" applyFill="1" applyBorder="1"/>
    <xf numFmtId="0" fontId="8" fillId="2" borderId="54" xfId="0" applyFont="1" applyFill="1" applyBorder="1"/>
    <xf numFmtId="0" fontId="8" fillId="2" borderId="52" xfId="0" applyFont="1" applyFill="1" applyBorder="1"/>
    <xf numFmtId="0" fontId="8" fillId="2" borderId="56" xfId="0" applyFont="1" applyFill="1" applyBorder="1"/>
    <xf numFmtId="0" fontId="8" fillId="2" borderId="26" xfId="0" applyFont="1" applyFill="1" applyBorder="1"/>
    <xf numFmtId="0" fontId="8" fillId="2" borderId="31" xfId="0" applyFont="1" applyFill="1" applyBorder="1"/>
    <xf numFmtId="0" fontId="8" fillId="2" borderId="47" xfId="0" applyFont="1" applyFill="1" applyBorder="1"/>
    <xf numFmtId="0" fontId="42" fillId="2" borderId="56" xfId="0" applyFont="1" applyFill="1" applyBorder="1"/>
    <xf numFmtId="0" fontId="42" fillId="2" borderId="0" xfId="0" applyFont="1" applyFill="1" applyBorder="1"/>
    <xf numFmtId="0" fontId="31" fillId="0" borderId="23" xfId="12" applyFont="1" applyBorder="1"/>
    <xf numFmtId="0" fontId="31" fillId="0" borderId="22" xfId="12" applyFont="1" applyBorder="1"/>
    <xf numFmtId="0" fontId="43" fillId="2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9" fillId="0" borderId="41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85" xfId="12" applyFont="1" applyFill="1" applyBorder="1" applyAlignment="1">
      <alignment wrapText="1"/>
    </xf>
    <xf numFmtId="0" fontId="10" fillId="0" borderId="87" xfId="12" applyFont="1" applyFill="1" applyBorder="1" applyAlignment="1">
      <alignment wrapText="1"/>
    </xf>
    <xf numFmtId="0" fontId="9" fillId="0" borderId="44" xfId="12" applyFont="1" applyBorder="1" applyAlignment="1">
      <alignment horizontal="center"/>
    </xf>
    <xf numFmtId="0" fontId="9" fillId="0" borderId="37" xfId="12" applyFont="1" applyBorder="1" applyAlignment="1">
      <alignment horizontal="center"/>
    </xf>
    <xf numFmtId="0" fontId="10" fillId="0" borderId="14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10" fillId="0" borderId="86" xfId="12" applyFont="1" applyFill="1" applyBorder="1" applyAlignment="1">
      <alignment wrapText="1"/>
    </xf>
    <xf numFmtId="0" fontId="10" fillId="0" borderId="9" xfId="12" applyFont="1" applyBorder="1" applyAlignment="1">
      <alignment horizontal="left"/>
    </xf>
    <xf numFmtId="0" fontId="10" fillId="0" borderId="70" xfId="12" applyFont="1" applyBorder="1" applyAlignment="1">
      <alignment horizontal="left"/>
    </xf>
    <xf numFmtId="0" fontId="9" fillId="0" borderId="35" xfId="12" applyFont="1" applyBorder="1" applyAlignment="1">
      <alignment horizontal="left"/>
    </xf>
    <xf numFmtId="0" fontId="9" fillId="0" borderId="34" xfId="12" applyFont="1" applyBorder="1" applyAlignment="1">
      <alignment horizontal="left"/>
    </xf>
    <xf numFmtId="0" fontId="9" fillId="0" borderId="44" xfId="12" applyFont="1" applyBorder="1" applyAlignment="1">
      <alignment horizontal="left"/>
    </xf>
    <xf numFmtId="0" fontId="10" fillId="0" borderId="2" xfId="12" applyFont="1" applyBorder="1" applyAlignment="1">
      <alignment horizontal="left" vertical="top"/>
    </xf>
    <xf numFmtId="0" fontId="10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/>
    </xf>
    <xf numFmtId="0" fontId="9" fillId="0" borderId="7" xfId="12" applyFont="1" applyBorder="1" applyAlignment="1">
      <alignment horizontal="left"/>
    </xf>
    <xf numFmtId="0" fontId="10" fillId="0" borderId="26" xfId="0" applyFont="1" applyBorder="1" applyAlignment="1">
      <alignment horizontal="center"/>
    </xf>
    <xf numFmtId="0" fontId="9" fillId="0" borderId="27" xfId="12" applyFont="1" applyBorder="1" applyAlignment="1">
      <alignment horizontal="left"/>
    </xf>
    <xf numFmtId="0" fontId="31" fillId="0" borderId="14" xfId="12" applyFont="1" applyBorder="1" applyAlignment="1">
      <alignment horizontal="left"/>
    </xf>
    <xf numFmtId="0" fontId="9" fillId="0" borderId="10" xfId="12" quotePrefix="1" applyFont="1" applyBorder="1" applyAlignment="1">
      <alignment horizontal="left"/>
    </xf>
    <xf numFmtId="0" fontId="9" fillId="0" borderId="10" xfId="12" applyFont="1" applyBorder="1" applyAlignment="1">
      <alignment horizontal="left"/>
    </xf>
    <xf numFmtId="0" fontId="10" fillId="0" borderId="6" xfId="12" applyFont="1" applyFill="1" applyBorder="1" applyAlignment="1"/>
    <xf numFmtId="0" fontId="10" fillId="0" borderId="18" xfId="12" applyFont="1" applyFill="1" applyBorder="1" applyAlignment="1"/>
    <xf numFmtId="0" fontId="9" fillId="0" borderId="86" xfId="12" applyFont="1" applyBorder="1" applyAlignment="1">
      <alignment horizontal="left"/>
    </xf>
    <xf numFmtId="0" fontId="9" fillId="0" borderId="87" xfId="12" applyFont="1" applyBorder="1" applyAlignment="1">
      <alignment horizontal="left"/>
    </xf>
    <xf numFmtId="0" fontId="10" fillId="0" borderId="15" xfId="12" quotePrefix="1" applyFont="1" applyBorder="1" applyAlignment="1">
      <alignment horizontal="left"/>
    </xf>
    <xf numFmtId="0" fontId="31" fillId="0" borderId="85" xfId="12" applyFont="1" applyBorder="1" applyAlignment="1">
      <alignment horizontal="left"/>
    </xf>
    <xf numFmtId="0" fontId="10" fillId="0" borderId="14" xfId="12" applyFont="1" applyFill="1" applyBorder="1" applyAlignment="1">
      <alignment horizontal="left" vertical="top"/>
    </xf>
    <xf numFmtId="0" fontId="10" fillId="0" borderId="15" xfId="12" applyFont="1" applyFill="1" applyBorder="1" applyAlignment="1">
      <alignment horizontal="left" vertical="top"/>
    </xf>
    <xf numFmtId="0" fontId="10" fillId="0" borderId="16" xfId="12" applyFont="1" applyFill="1" applyBorder="1" applyAlignment="1">
      <alignment horizontal="left" vertical="top"/>
    </xf>
    <xf numFmtId="0" fontId="10" fillId="0" borderId="58" xfId="12" applyFont="1" applyFill="1" applyBorder="1" applyAlignment="1">
      <alignment wrapText="1"/>
    </xf>
    <xf numFmtId="0" fontId="10" fillId="0" borderId="59" xfId="12" applyFont="1" applyFill="1" applyBorder="1" applyAlignment="1">
      <alignment wrapText="1"/>
    </xf>
    <xf numFmtId="49" fontId="10" fillId="0" borderId="6" xfId="12" applyNumberFormat="1" applyFont="1" applyFill="1" applyBorder="1" applyAlignment="1">
      <alignment horizontal="left"/>
    </xf>
    <xf numFmtId="49" fontId="10" fillId="0" borderId="7" xfId="12" applyNumberFormat="1" applyFont="1" applyFill="1" applyBorder="1" applyAlignment="1">
      <alignment horizontal="left"/>
    </xf>
    <xf numFmtId="49" fontId="10" fillId="0" borderId="18" xfId="12" applyNumberFormat="1" applyFont="1" applyFill="1" applyBorder="1" applyAlignment="1">
      <alignment horizontal="left"/>
    </xf>
    <xf numFmtId="0" fontId="10" fillId="0" borderId="6" xfId="12" quotePrefix="1" applyFont="1" applyFill="1" applyBorder="1" applyAlignment="1">
      <alignment horizontal="left"/>
    </xf>
    <xf numFmtId="0" fontId="10" fillId="0" borderId="6" xfId="12" quotePrefix="1" applyFont="1" applyFill="1" applyBorder="1" applyAlignment="1"/>
    <xf numFmtId="0" fontId="10" fillId="0" borderId="7" xfId="12" applyFont="1" applyFill="1" applyBorder="1" applyAlignment="1"/>
    <xf numFmtId="0" fontId="10" fillId="0" borderId="28" xfId="12" applyFont="1" applyFill="1" applyBorder="1" applyAlignment="1">
      <alignment horizontal="left"/>
    </xf>
    <xf numFmtId="0" fontId="10" fillId="0" borderId="29" xfId="12" applyFont="1" applyFill="1" applyBorder="1" applyAlignment="1">
      <alignment horizontal="left"/>
    </xf>
    <xf numFmtId="0" fontId="10" fillId="0" borderId="73" xfId="12" applyFont="1" applyFill="1" applyBorder="1" applyAlignment="1">
      <alignment horizontal="left"/>
    </xf>
    <xf numFmtId="0" fontId="9" fillId="0" borderId="115" xfId="12" quotePrefix="1" applyFont="1" applyBorder="1" applyAlignment="1">
      <alignment horizontal="left"/>
    </xf>
    <xf numFmtId="0" fontId="9" fillId="0" borderId="86" xfId="12" quotePrefix="1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6" xfId="12" applyFont="1" applyFill="1" applyBorder="1" applyAlignment="1">
      <alignment horizontal="left" vertical="top"/>
    </xf>
    <xf numFmtId="0" fontId="10" fillId="0" borderId="7" xfId="12" applyFont="1" applyFill="1" applyBorder="1" applyAlignment="1">
      <alignment horizontal="left" vertical="top"/>
    </xf>
    <xf numFmtId="0" fontId="10" fillId="0" borderId="18" xfId="12" applyFont="1" applyFill="1" applyBorder="1" applyAlignment="1">
      <alignment horizontal="left" vertical="top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10" fillId="0" borderId="40" xfId="12" applyFont="1" applyFill="1" applyBorder="1" applyAlignment="1">
      <alignment horizontal="center"/>
    </xf>
    <xf numFmtId="0" fontId="9" fillId="0" borderId="41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9" fillId="0" borderId="59" xfId="15" applyFont="1" applyBorder="1" applyAlignment="1">
      <alignment horizontal="left"/>
    </xf>
    <xf numFmtId="0" fontId="9" fillId="0" borderId="48" xfId="15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10" fillId="0" borderId="6" xfId="12" applyFont="1" applyBorder="1" applyAlignment="1">
      <alignment horizontal="left"/>
    </xf>
    <xf numFmtId="0" fontId="10" fillId="0" borderId="6" xfId="12" applyFont="1" applyFill="1" applyBorder="1" applyAlignment="1">
      <alignment horizontal="center"/>
    </xf>
    <xf numFmtId="0" fontId="10" fillId="0" borderId="7" xfId="12" applyFont="1" applyFill="1" applyBorder="1" applyAlignment="1">
      <alignment horizontal="center"/>
    </xf>
    <xf numFmtId="0" fontId="10" fillId="0" borderId="18" xfId="12" applyFont="1" applyFill="1" applyBorder="1" applyAlignment="1">
      <alignment horizontal="center"/>
    </xf>
    <xf numFmtId="0" fontId="10" fillId="0" borderId="5" xfId="12" applyFont="1" applyBorder="1" applyAlignment="1">
      <alignment horizontal="left"/>
    </xf>
    <xf numFmtId="0" fontId="9" fillId="0" borderId="7" xfId="12" applyFont="1" applyBorder="1" applyAlignment="1">
      <alignment horizontal="left"/>
    </xf>
    <xf numFmtId="0" fontId="10" fillId="0" borderId="7" xfId="12" applyFont="1" applyFill="1" applyBorder="1" applyAlignment="1">
      <alignment horizontal="center" vertical="center"/>
    </xf>
    <xf numFmtId="0" fontId="9" fillId="0" borderId="41" xfId="12" quotePrefix="1" applyFont="1" applyBorder="1" applyAlignment="1">
      <alignment horizontal="left" vertical="center"/>
    </xf>
    <xf numFmtId="0" fontId="9" fillId="0" borderId="42" xfId="12" applyFont="1" applyBorder="1" applyAlignment="1">
      <alignment horizontal="left" vertical="center"/>
    </xf>
    <xf numFmtId="0" fontId="9" fillId="0" borderId="43" xfId="12" applyFont="1" applyBorder="1" applyAlignment="1">
      <alignment horizontal="left" vertical="center"/>
    </xf>
    <xf numFmtId="0" fontId="9" fillId="0" borderId="27" xfId="12" applyFont="1" applyBorder="1" applyAlignment="1">
      <alignment horizontal="left"/>
    </xf>
    <xf numFmtId="0" fontId="9" fillId="0" borderId="38" xfId="9" applyFont="1" applyFill="1" applyBorder="1" applyAlignment="1">
      <alignment horizontal="left"/>
    </xf>
    <xf numFmtId="0" fontId="9" fillId="0" borderId="39" xfId="9" applyFont="1" applyFill="1" applyBorder="1" applyAlignment="1">
      <alignment horizontal="left"/>
    </xf>
    <xf numFmtId="0" fontId="10" fillId="0" borderId="6" xfId="12" applyFont="1" applyFill="1" applyBorder="1" applyAlignment="1"/>
    <xf numFmtId="0" fontId="9" fillId="0" borderId="115" xfId="12" applyFont="1" applyBorder="1" applyAlignment="1">
      <alignment horizontal="left"/>
    </xf>
    <xf numFmtId="49" fontId="10" fillId="0" borderId="6" xfId="12" applyNumberFormat="1" applyFont="1" applyFill="1" applyBorder="1" applyAlignment="1">
      <alignment horizontal="left" vertical="top"/>
    </xf>
    <xf numFmtId="49" fontId="10" fillId="0" borderId="7" xfId="12" applyNumberFormat="1" applyFont="1" applyFill="1" applyBorder="1" applyAlignment="1">
      <alignment horizontal="left" vertical="top"/>
    </xf>
    <xf numFmtId="49" fontId="10" fillId="0" borderId="18" xfId="12" applyNumberFormat="1" applyFont="1" applyFill="1" applyBorder="1" applyAlignment="1">
      <alignment horizontal="left" vertical="top"/>
    </xf>
    <xf numFmtId="0" fontId="10" fillId="0" borderId="15" xfId="12" quotePrefix="1" applyFont="1" applyBorder="1" applyAlignment="1">
      <alignment horizontal="left"/>
    </xf>
    <xf numFmtId="0" fontId="10" fillId="0" borderId="84" xfId="12" quotePrefix="1" applyFont="1" applyBorder="1" applyAlignment="1">
      <alignment horizontal="left"/>
    </xf>
    <xf numFmtId="49" fontId="10" fillId="0" borderId="7" xfId="12" applyNumberFormat="1" applyFont="1" applyBorder="1" applyAlignment="1">
      <alignment horizontal="left" vertical="center" wrapText="1"/>
    </xf>
    <xf numFmtId="49" fontId="10" fillId="0" borderId="10" xfId="12" applyNumberFormat="1" applyFont="1" applyBorder="1" applyAlignment="1">
      <alignment horizontal="left" vertical="center" wrapText="1"/>
    </xf>
    <xf numFmtId="0" fontId="9" fillId="0" borderId="26" xfId="12" applyFont="1" applyBorder="1" applyAlignment="1">
      <alignment horizontal="center" vertical="center"/>
    </xf>
    <xf numFmtId="0" fontId="10" fillId="0" borderId="14" xfId="12" applyFont="1" applyFill="1" applyBorder="1" applyAlignment="1">
      <alignment horizontal="left" vertical="top"/>
    </xf>
    <xf numFmtId="0" fontId="10" fillId="0" borderId="16" xfId="12" applyFont="1" applyFill="1" applyBorder="1" applyAlignment="1">
      <alignment horizontal="left" vertical="top"/>
    </xf>
    <xf numFmtId="49" fontId="10" fillId="0" borderId="6" xfId="12" applyNumberFormat="1" applyFont="1" applyFill="1" applyBorder="1" applyAlignment="1">
      <alignment horizontal="left"/>
    </xf>
    <xf numFmtId="0" fontId="10" fillId="0" borderId="10" xfId="12" quotePrefix="1" applyFont="1" applyBorder="1" applyAlignment="1">
      <alignment horizontal="left"/>
    </xf>
    <xf numFmtId="0" fontId="10" fillId="0" borderId="9" xfId="12" applyFont="1" applyFill="1" applyBorder="1" applyAlignment="1">
      <alignment horizontal="center"/>
    </xf>
    <xf numFmtId="0" fontId="10" fillId="0" borderId="10" xfId="12" applyFont="1" applyFill="1" applyBorder="1" applyAlignment="1">
      <alignment horizontal="center"/>
    </xf>
    <xf numFmtId="0" fontId="10" fillId="0" borderId="70" xfId="12" applyFont="1" applyFill="1" applyBorder="1" applyAlignment="1">
      <alignment horizontal="center"/>
    </xf>
    <xf numFmtId="0" fontId="9" fillId="0" borderId="0" xfId="12" applyFont="1" applyBorder="1" applyAlignment="1">
      <alignment horizontal="left"/>
    </xf>
    <xf numFmtId="0" fontId="9" fillId="0" borderId="5" xfId="12" applyFont="1" applyBorder="1" applyAlignment="1">
      <alignment horizontal="left"/>
    </xf>
    <xf numFmtId="0" fontId="10" fillId="0" borderId="9" xfId="12" applyFont="1" applyFill="1" applyBorder="1" applyAlignment="1"/>
    <xf numFmtId="0" fontId="31" fillId="0" borderId="15" xfId="12" applyFont="1" applyBorder="1"/>
    <xf numFmtId="0" fontId="31" fillId="0" borderId="6" xfId="12" applyFont="1" applyBorder="1" applyAlignment="1">
      <alignment horizontal="left"/>
    </xf>
    <xf numFmtId="0" fontId="31" fillId="0" borderId="18" xfId="12" applyFont="1" applyBorder="1"/>
    <xf numFmtId="0" fontId="31" fillId="0" borderId="90" xfId="12" applyFont="1" applyBorder="1"/>
    <xf numFmtId="0" fontId="31" fillId="0" borderId="103" xfId="12" applyFont="1" applyBorder="1"/>
    <xf numFmtId="0" fontId="10" fillId="0" borderId="16" xfId="12" applyNumberFormat="1" applyFont="1" applyFill="1" applyBorder="1" applyAlignment="1">
      <alignment horizontal="center" vertical="top"/>
    </xf>
    <xf numFmtId="0" fontId="10" fillId="0" borderId="18" xfId="12" applyNumberFormat="1" applyFont="1" applyFill="1" applyBorder="1" applyAlignment="1">
      <alignment horizontal="center"/>
    </xf>
    <xf numFmtId="49" fontId="10" fillId="0" borderId="28" xfId="12" applyNumberFormat="1" applyFont="1" applyFill="1" applyBorder="1" applyAlignment="1">
      <alignment horizontal="left"/>
    </xf>
    <xf numFmtId="0" fontId="10" fillId="0" borderId="82" xfId="0" applyFont="1" applyBorder="1"/>
    <xf numFmtId="0" fontId="31" fillId="0" borderId="72" xfId="12" applyFont="1" applyBorder="1"/>
    <xf numFmtId="0" fontId="10" fillId="0" borderId="46" xfId="12" applyFont="1" applyBorder="1" applyAlignment="1">
      <alignment horizontal="center"/>
    </xf>
    <xf numFmtId="0" fontId="10" fillId="0" borderId="10" xfId="12" applyFont="1" applyBorder="1" applyAlignment="1">
      <alignment horizontal="center" vertical="center"/>
    </xf>
    <xf numFmtId="0" fontId="10" fillId="0" borderId="76" xfId="12" applyFont="1" applyBorder="1" applyAlignment="1">
      <alignment horizontal="center"/>
    </xf>
    <xf numFmtId="0" fontId="10" fillId="0" borderId="63" xfId="0" applyFont="1" applyBorder="1"/>
    <xf numFmtId="0" fontId="10" fillId="0" borderId="94" xfId="0" applyFont="1" applyBorder="1"/>
    <xf numFmtId="0" fontId="11" fillId="0" borderId="120" xfId="12" applyFont="1" applyFill="1" applyBorder="1"/>
    <xf numFmtId="0" fontId="11" fillId="2" borderId="120" xfId="12" applyFont="1" applyFill="1" applyBorder="1"/>
    <xf numFmtId="0" fontId="10" fillId="0" borderId="22" xfId="12" applyFont="1" applyBorder="1" applyAlignment="1">
      <alignment wrapText="1"/>
    </xf>
    <xf numFmtId="0" fontId="10" fillId="2" borderId="3" xfId="12" applyFont="1" applyFill="1" applyBorder="1"/>
    <xf numFmtId="0" fontId="10" fillId="2" borderId="33" xfId="12" applyFont="1" applyFill="1" applyBorder="1"/>
    <xf numFmtId="0" fontId="10" fillId="2" borderId="25" xfId="12" applyFont="1" applyFill="1" applyBorder="1"/>
    <xf numFmtId="0" fontId="10" fillId="2" borderId="46" xfId="12" applyFont="1" applyFill="1" applyBorder="1"/>
    <xf numFmtId="0" fontId="10" fillId="2" borderId="10" xfId="12" applyFont="1" applyFill="1" applyBorder="1"/>
    <xf numFmtId="0" fontId="10" fillId="2" borderId="70" xfId="12" applyFont="1" applyFill="1" applyBorder="1"/>
    <xf numFmtId="0" fontId="10" fillId="2" borderId="72" xfId="12" applyFont="1" applyFill="1" applyBorder="1"/>
    <xf numFmtId="0" fontId="10" fillId="2" borderId="76" xfId="12" applyFont="1" applyFill="1" applyBorder="1"/>
    <xf numFmtId="0" fontId="10" fillId="2" borderId="29" xfId="12" applyFont="1" applyFill="1" applyBorder="1"/>
    <xf numFmtId="0" fontId="10" fillId="2" borderId="73" xfId="12" applyFont="1" applyFill="1" applyBorder="1"/>
    <xf numFmtId="0" fontId="10" fillId="2" borderId="74" xfId="12" applyFont="1" applyFill="1" applyBorder="1"/>
    <xf numFmtId="0" fontId="10" fillId="3" borderId="3" xfId="12" applyFont="1" applyFill="1" applyBorder="1" applyAlignment="1">
      <alignment horizontal="center"/>
    </xf>
    <xf numFmtId="0" fontId="10" fillId="2" borderId="24" xfId="12" applyFont="1" applyFill="1" applyBorder="1" applyAlignment="1">
      <alignment horizontal="center"/>
    </xf>
    <xf numFmtId="0" fontId="10" fillId="2" borderId="33" xfId="12" applyFont="1" applyFill="1" applyBorder="1" applyAlignment="1">
      <alignment horizontal="center"/>
    </xf>
    <xf numFmtId="0" fontId="10" fillId="2" borderId="17" xfId="12" applyFont="1" applyFill="1" applyBorder="1"/>
    <xf numFmtId="0" fontId="10" fillId="2" borderId="22" xfId="12" applyFont="1" applyFill="1" applyBorder="1"/>
    <xf numFmtId="0" fontId="10" fillId="3" borderId="18" xfId="12" applyFont="1" applyFill="1" applyBorder="1" applyAlignment="1">
      <alignment horizontal="center"/>
    </xf>
    <xf numFmtId="0" fontId="10" fillId="2" borderId="23" xfId="12" applyFont="1" applyFill="1" applyBorder="1"/>
    <xf numFmtId="0" fontId="10" fillId="3" borderId="46" xfId="12" applyFont="1" applyFill="1" applyBorder="1" applyAlignment="1">
      <alignment horizontal="center"/>
    </xf>
    <xf numFmtId="0" fontId="10" fillId="3" borderId="10" xfId="12" applyFont="1" applyFill="1" applyBorder="1" applyAlignment="1">
      <alignment horizontal="center"/>
    </xf>
    <xf numFmtId="0" fontId="10" fillId="2" borderId="7" xfId="12" applyFont="1" applyFill="1" applyBorder="1"/>
    <xf numFmtId="0" fontId="9" fillId="0" borderId="11" xfId="12" applyFont="1" applyBorder="1"/>
    <xf numFmtId="0" fontId="9" fillId="0" borderId="77" xfId="12" applyFont="1" applyBorder="1"/>
    <xf numFmtId="0" fontId="9" fillId="0" borderId="89" xfId="12" applyFont="1" applyBorder="1"/>
    <xf numFmtId="0" fontId="10" fillId="0" borderId="23" xfId="12" applyFont="1" applyFill="1" applyBorder="1"/>
    <xf numFmtId="0" fontId="10" fillId="0" borderId="46" xfId="12" applyFont="1" applyFill="1" applyBorder="1"/>
    <xf numFmtId="0" fontId="10" fillId="0" borderId="10" xfId="12" applyFont="1" applyFill="1" applyBorder="1"/>
    <xf numFmtId="0" fontId="10" fillId="6" borderId="46" xfId="12" applyFont="1" applyFill="1" applyBorder="1"/>
    <xf numFmtId="0" fontId="10" fillId="0" borderId="72" xfId="12" applyFont="1" applyFill="1" applyBorder="1"/>
    <xf numFmtId="0" fontId="10" fillId="0" borderId="70" xfId="12" applyFont="1" applyFill="1" applyBorder="1"/>
    <xf numFmtId="0" fontId="10" fillId="6" borderId="10" xfId="12" applyFont="1" applyFill="1" applyBorder="1"/>
    <xf numFmtId="0" fontId="10" fillId="2" borderId="57" xfId="12" applyFont="1" applyFill="1" applyBorder="1"/>
    <xf numFmtId="0" fontId="10" fillId="4" borderId="57" xfId="12" applyFont="1" applyFill="1" applyBorder="1"/>
    <xf numFmtId="0" fontId="10" fillId="5" borderId="57" xfId="12" applyFont="1" applyFill="1" applyBorder="1"/>
    <xf numFmtId="0" fontId="10" fillId="0" borderId="25" xfId="12" applyFont="1" applyFill="1" applyBorder="1" applyAlignment="1">
      <alignment horizontal="center"/>
    </xf>
    <xf numFmtId="0" fontId="10" fillId="0" borderId="22" xfId="12" applyFont="1" applyFill="1" applyBorder="1" applyAlignment="1">
      <alignment horizontal="center"/>
    </xf>
    <xf numFmtId="43" fontId="10" fillId="0" borderId="7" xfId="23" applyFont="1" applyFill="1" applyBorder="1" applyAlignment="1">
      <alignment horizontal="center"/>
    </xf>
    <xf numFmtId="188" fontId="10" fillId="6" borderId="1" xfId="23" applyNumberFormat="1" applyFont="1" applyFill="1" applyBorder="1" applyAlignment="1">
      <alignment horizontal="center"/>
    </xf>
    <xf numFmtId="1" fontId="10" fillId="6" borderId="17" xfId="12" applyNumberFormat="1" applyFont="1" applyFill="1" applyBorder="1" applyAlignment="1">
      <alignment horizontal="center"/>
    </xf>
    <xf numFmtId="1" fontId="10" fillId="6" borderId="1" xfId="23" applyNumberFormat="1" applyFont="1" applyFill="1" applyBorder="1" applyAlignment="1">
      <alignment horizontal="center"/>
    </xf>
    <xf numFmtId="2" fontId="10" fillId="0" borderId="1" xfId="12" applyNumberFormat="1" applyFont="1" applyFill="1" applyBorder="1" applyAlignment="1">
      <alignment horizontal="center"/>
    </xf>
    <xf numFmtId="0" fontId="10" fillId="0" borderId="77" xfId="12" applyNumberFormat="1" applyFont="1" applyBorder="1" applyAlignment="1">
      <alignment horizontal="center"/>
    </xf>
    <xf numFmtId="0" fontId="10" fillId="0" borderId="3" xfId="12" applyFont="1" applyFill="1" applyBorder="1"/>
    <xf numFmtId="0" fontId="10" fillId="6" borderId="17" xfId="12" applyFont="1" applyFill="1" applyBorder="1" applyAlignment="1">
      <alignment horizontal="center" vertical="center"/>
    </xf>
    <xf numFmtId="0" fontId="10" fillId="2" borderId="17" xfId="12" applyFont="1" applyFill="1" applyBorder="1" applyAlignment="1">
      <alignment horizontal="center" vertical="center"/>
    </xf>
    <xf numFmtId="0" fontId="10" fillId="0" borderId="17" xfId="12" applyFont="1" applyFill="1" applyBorder="1" applyAlignment="1">
      <alignment horizontal="center" vertical="center"/>
    </xf>
    <xf numFmtId="0" fontId="10" fillId="0" borderId="16" xfId="12" applyFont="1" applyFill="1" applyBorder="1" applyAlignment="1">
      <alignment horizontal="center" vertical="center"/>
    </xf>
    <xf numFmtId="0" fontId="10" fillId="0" borderId="22" xfId="12" applyFont="1" applyFill="1" applyBorder="1" applyAlignment="1">
      <alignment horizontal="center" vertical="center"/>
    </xf>
    <xf numFmtId="0" fontId="10" fillId="6" borderId="1" xfId="12" applyFont="1" applyFill="1" applyBorder="1" applyAlignment="1">
      <alignment horizontal="center" vertical="center"/>
    </xf>
    <xf numFmtId="0" fontId="10" fillId="2" borderId="1" xfId="12" applyFont="1" applyFill="1" applyBorder="1" applyAlignment="1">
      <alignment horizontal="center" vertical="center"/>
    </xf>
    <xf numFmtId="0" fontId="10" fillId="0" borderId="18" xfId="12" applyFont="1" applyFill="1" applyBorder="1" applyAlignment="1">
      <alignment horizontal="center" vertical="center"/>
    </xf>
    <xf numFmtId="0" fontId="10" fillId="0" borderId="23" xfId="12" applyFont="1" applyFill="1" applyBorder="1" applyAlignment="1">
      <alignment horizontal="center" vertical="center"/>
    </xf>
    <xf numFmtId="2" fontId="10" fillId="2" borderId="1" xfId="12" applyNumberFormat="1" applyFont="1" applyFill="1" applyBorder="1" applyAlignment="1">
      <alignment horizontal="center" vertical="center"/>
    </xf>
    <xf numFmtId="0" fontId="10" fillId="3" borderId="1" xfId="12" applyFont="1" applyFill="1" applyBorder="1" applyAlignment="1">
      <alignment horizontal="center" vertical="center"/>
    </xf>
    <xf numFmtId="0" fontId="10" fillId="2" borderId="7" xfId="12" applyFont="1" applyFill="1" applyBorder="1" applyAlignment="1">
      <alignment horizontal="center" vertical="center"/>
    </xf>
    <xf numFmtId="0" fontId="10" fillId="6" borderId="23" xfId="12" applyFont="1" applyFill="1" applyBorder="1" applyAlignment="1">
      <alignment horizontal="center" vertical="center"/>
    </xf>
    <xf numFmtId="0" fontId="10" fillId="0" borderId="10" xfId="12" applyFont="1" applyFill="1" applyBorder="1" applyAlignment="1">
      <alignment horizontal="center" vertical="center"/>
    </xf>
    <xf numFmtId="0" fontId="10" fillId="0" borderId="70" xfId="12" applyFont="1" applyFill="1" applyBorder="1" applyAlignment="1">
      <alignment horizontal="center" vertical="center"/>
    </xf>
    <xf numFmtId="0" fontId="10" fillId="0" borderId="72" xfId="12" applyFont="1" applyFill="1" applyBorder="1" applyAlignment="1">
      <alignment horizontal="center" vertical="center"/>
    </xf>
    <xf numFmtId="0" fontId="10" fillId="0" borderId="76" xfId="12" applyFont="1" applyFill="1" applyBorder="1"/>
    <xf numFmtId="0" fontId="10" fillId="0" borderId="29" xfId="12" applyFont="1" applyFill="1" applyBorder="1"/>
    <xf numFmtId="0" fontId="10" fillId="0" borderId="73" xfId="12" applyFont="1" applyFill="1" applyBorder="1"/>
    <xf numFmtId="0" fontId="10" fillId="0" borderId="74" xfId="12" applyFont="1" applyFill="1" applyBorder="1"/>
    <xf numFmtId="0" fontId="10" fillId="0" borderId="3" xfId="12" applyFont="1" applyFill="1" applyBorder="1" applyAlignment="1">
      <alignment horizontal="center"/>
    </xf>
    <xf numFmtId="0" fontId="10" fillId="0" borderId="60" xfId="12" applyFont="1" applyFill="1" applyBorder="1" applyAlignment="1">
      <alignment horizontal="center"/>
    </xf>
    <xf numFmtId="9" fontId="10" fillId="0" borderId="22" xfId="12" applyNumberFormat="1" applyFont="1" applyBorder="1" applyAlignment="1">
      <alignment horizontal="center"/>
    </xf>
    <xf numFmtId="0" fontId="10" fillId="0" borderId="23" xfId="12" applyFont="1" applyFill="1" applyBorder="1" applyAlignment="1">
      <alignment horizontal="center"/>
    </xf>
    <xf numFmtId="2" fontId="10" fillId="6" borderId="1" xfId="12" applyNumberFormat="1" applyFont="1" applyFill="1" applyBorder="1" applyAlignment="1">
      <alignment horizontal="center"/>
    </xf>
    <xf numFmtId="0" fontId="10" fillId="6" borderId="7" xfId="12" applyFont="1" applyFill="1" applyBorder="1" applyAlignment="1">
      <alignment horizontal="center"/>
    </xf>
    <xf numFmtId="189" fontId="10" fillId="6" borderId="1" xfId="12" applyNumberFormat="1" applyFont="1" applyFill="1" applyBorder="1" applyAlignment="1">
      <alignment horizontal="center"/>
    </xf>
    <xf numFmtId="0" fontId="10" fillId="0" borderId="72" xfId="12" applyFont="1" applyFill="1" applyBorder="1" applyAlignment="1">
      <alignment horizontal="center"/>
    </xf>
    <xf numFmtId="189" fontId="10" fillId="2" borderId="1" xfId="12" applyNumberFormat="1" applyFont="1" applyFill="1" applyBorder="1" applyAlignment="1">
      <alignment horizontal="center"/>
    </xf>
    <xf numFmtId="189" fontId="10" fillId="6" borderId="23" xfId="12" applyNumberFormat="1" applyFont="1" applyFill="1" applyBorder="1" applyAlignment="1">
      <alignment horizontal="center"/>
    </xf>
    <xf numFmtId="189" fontId="10" fillId="0" borderId="1" xfId="12" applyNumberFormat="1" applyFont="1" applyFill="1" applyBorder="1" applyAlignment="1">
      <alignment horizontal="center"/>
    </xf>
    <xf numFmtId="189" fontId="10" fillId="0" borderId="23" xfId="12" applyNumberFormat="1" applyFont="1" applyFill="1" applyBorder="1" applyAlignment="1">
      <alignment horizontal="center"/>
    </xf>
    <xf numFmtId="1" fontId="10" fillId="0" borderId="49" xfId="12" applyNumberFormat="1" applyFont="1" applyFill="1" applyBorder="1" applyAlignment="1"/>
    <xf numFmtId="189" fontId="10" fillId="2" borderId="7" xfId="12" applyNumberFormat="1" applyFont="1" applyFill="1" applyBorder="1" applyAlignment="1">
      <alignment horizontal="center"/>
    </xf>
    <xf numFmtId="1" fontId="10" fillId="0" borderId="1" xfId="12" applyNumberFormat="1" applyFont="1" applyFill="1" applyBorder="1" applyAlignment="1">
      <alignment horizontal="center"/>
    </xf>
    <xf numFmtId="1" fontId="10" fillId="0" borderId="7" xfId="12" applyNumberFormat="1" applyFont="1" applyFill="1" applyBorder="1" applyAlignment="1">
      <alignment horizontal="center"/>
    </xf>
    <xf numFmtId="189" fontId="10" fillId="2" borderId="49" xfId="12" applyNumberFormat="1" applyFont="1" applyFill="1" applyBorder="1" applyAlignment="1">
      <alignment horizontal="center"/>
    </xf>
    <xf numFmtId="189" fontId="10" fillId="6" borderId="49" xfId="12" applyNumberFormat="1" applyFont="1" applyFill="1" applyBorder="1" applyAlignment="1">
      <alignment horizontal="center"/>
    </xf>
    <xf numFmtId="189" fontId="10" fillId="0" borderId="49" xfId="12" applyNumberFormat="1" applyFont="1" applyFill="1" applyBorder="1" applyAlignment="1">
      <alignment horizontal="center"/>
    </xf>
    <xf numFmtId="9" fontId="10" fillId="0" borderId="77" xfId="12" applyNumberFormat="1" applyFont="1" applyBorder="1" applyAlignment="1">
      <alignment horizontal="center"/>
    </xf>
    <xf numFmtId="0" fontId="10" fillId="0" borderId="17" xfId="12" applyFont="1" applyFill="1" applyBorder="1"/>
    <xf numFmtId="0" fontId="10" fillId="3" borderId="15" xfId="12" applyFont="1" applyFill="1" applyBorder="1" applyAlignment="1">
      <alignment horizontal="center"/>
    </xf>
    <xf numFmtId="0" fontId="10" fillId="3" borderId="17" xfId="12" applyFont="1" applyFill="1" applyBorder="1" applyAlignment="1">
      <alignment horizontal="center"/>
    </xf>
    <xf numFmtId="0" fontId="10" fillId="0" borderId="16" xfId="12" applyFont="1" applyFill="1" applyBorder="1"/>
    <xf numFmtId="0" fontId="10" fillId="0" borderId="22" xfId="12" applyFont="1" applyFill="1" applyBorder="1"/>
    <xf numFmtId="188" fontId="10" fillId="0" borderId="1" xfId="23" applyNumberFormat="1" applyFont="1" applyFill="1" applyBorder="1" applyAlignment="1">
      <alignment horizontal="center"/>
    </xf>
    <xf numFmtId="43" fontId="10" fillId="0" borderId="1" xfId="23" applyFont="1" applyFill="1" applyBorder="1" applyAlignment="1">
      <alignment horizontal="center"/>
    </xf>
    <xf numFmtId="188" fontId="10" fillId="3" borderId="1" xfId="23" applyNumberFormat="1" applyFont="1" applyFill="1" applyBorder="1"/>
    <xf numFmtId="43" fontId="10" fillId="0" borderId="1" xfId="23" applyFont="1" applyFill="1" applyBorder="1"/>
    <xf numFmtId="1" fontId="10" fillId="2" borderId="1" xfId="12" applyNumberFormat="1" applyFont="1" applyFill="1" applyBorder="1"/>
    <xf numFmtId="2" fontId="10" fillId="2" borderId="1" xfId="12" applyNumberFormat="1" applyFont="1" applyFill="1" applyBorder="1"/>
    <xf numFmtId="2" fontId="10" fillId="0" borderId="1" xfId="12" applyNumberFormat="1" applyFont="1" applyFill="1" applyBorder="1"/>
    <xf numFmtId="1" fontId="10" fillId="3" borderId="1" xfId="12" applyNumberFormat="1" applyFont="1" applyFill="1" applyBorder="1"/>
    <xf numFmtId="2" fontId="10" fillId="0" borderId="7" xfId="12" applyNumberFormat="1" applyFont="1" applyFill="1" applyBorder="1"/>
    <xf numFmtId="189" fontId="10" fillId="0" borderId="24" xfId="12" applyNumberFormat="1" applyFont="1" applyFill="1" applyBorder="1" applyAlignment="1">
      <alignment horizontal="center"/>
    </xf>
    <xf numFmtId="189" fontId="10" fillId="0" borderId="3" xfId="12" applyNumberFormat="1" applyFont="1" applyFill="1" applyBorder="1" applyAlignment="1">
      <alignment horizontal="center"/>
    </xf>
    <xf numFmtId="189" fontId="10" fillId="0" borderId="33" xfId="12" applyNumberFormat="1" applyFont="1" applyFill="1" applyBorder="1" applyAlignment="1">
      <alignment horizontal="center"/>
    </xf>
    <xf numFmtId="189" fontId="10" fillId="0" borderId="25" xfId="12" applyNumberFormat="1" applyFont="1" applyFill="1" applyBorder="1" applyAlignment="1">
      <alignment horizontal="center"/>
    </xf>
    <xf numFmtId="189" fontId="10" fillId="0" borderId="7" xfId="12" applyNumberFormat="1" applyFont="1" applyFill="1" applyBorder="1" applyAlignment="1">
      <alignment horizontal="center"/>
    </xf>
    <xf numFmtId="189" fontId="10" fillId="0" borderId="18" xfId="12" applyNumberFormat="1" applyFont="1" applyFill="1" applyBorder="1" applyAlignment="1">
      <alignment horizontal="center"/>
    </xf>
    <xf numFmtId="189" fontId="10" fillId="2" borderId="18" xfId="12" applyNumberFormat="1" applyFont="1" applyFill="1" applyBorder="1" applyAlignment="1">
      <alignment horizontal="center"/>
    </xf>
    <xf numFmtId="189" fontId="10" fillId="2" borderId="23" xfId="12" applyNumberFormat="1" applyFont="1" applyFill="1" applyBorder="1" applyAlignment="1">
      <alignment horizontal="center"/>
    </xf>
    <xf numFmtId="2" fontId="10" fillId="0" borderId="46" xfId="12" applyNumberFormat="1" applyFont="1" applyFill="1" applyBorder="1" applyAlignment="1">
      <alignment horizontal="center"/>
    </xf>
    <xf numFmtId="2" fontId="10" fillId="0" borderId="10" xfId="12" applyNumberFormat="1" applyFont="1" applyFill="1" applyBorder="1" applyAlignment="1">
      <alignment horizontal="center"/>
    </xf>
    <xf numFmtId="2" fontId="10" fillId="6" borderId="46" xfId="12" applyNumberFormat="1" applyFont="1" applyFill="1" applyBorder="1" applyAlignment="1">
      <alignment horizontal="center"/>
    </xf>
    <xf numFmtId="2" fontId="10" fillId="2" borderId="46" xfId="12" applyNumberFormat="1" applyFont="1" applyFill="1" applyBorder="1" applyAlignment="1">
      <alignment horizontal="center"/>
    </xf>
    <xf numFmtId="2" fontId="10" fillId="6" borderId="72" xfId="12" applyNumberFormat="1" applyFont="1" applyFill="1" applyBorder="1" applyAlignment="1">
      <alignment horizontal="center"/>
    </xf>
    <xf numFmtId="189" fontId="10" fillId="0" borderId="46" xfId="12" applyNumberFormat="1" applyFont="1" applyFill="1" applyBorder="1" applyAlignment="1">
      <alignment horizontal="center"/>
    </xf>
    <xf numFmtId="189" fontId="10" fillId="0" borderId="10" xfId="12" applyNumberFormat="1" applyFont="1" applyFill="1" applyBorder="1" applyAlignment="1">
      <alignment horizontal="center"/>
    </xf>
    <xf numFmtId="189" fontId="10" fillId="0" borderId="70" xfId="12" applyNumberFormat="1" applyFont="1" applyFill="1" applyBorder="1" applyAlignment="1">
      <alignment horizontal="center"/>
    </xf>
    <xf numFmtId="1" fontId="10" fillId="6" borderId="72" xfId="12" applyNumberFormat="1" applyFont="1" applyFill="1" applyBorder="1" applyAlignment="1">
      <alignment horizontal="center"/>
    </xf>
    <xf numFmtId="189" fontId="10" fillId="0" borderId="76" xfId="12" applyNumberFormat="1" applyFont="1" applyFill="1" applyBorder="1" applyAlignment="1">
      <alignment horizontal="center"/>
    </xf>
    <xf numFmtId="189" fontId="10" fillId="0" borderId="29" xfId="12" applyNumberFormat="1" applyFont="1" applyFill="1" applyBorder="1" applyAlignment="1">
      <alignment horizontal="center"/>
    </xf>
    <xf numFmtId="189" fontId="10" fillId="0" borderId="73" xfId="12" applyNumberFormat="1" applyFont="1" applyFill="1" applyBorder="1" applyAlignment="1">
      <alignment horizontal="center"/>
    </xf>
    <xf numFmtId="1" fontId="10" fillId="6" borderId="74" xfId="12" applyNumberFormat="1" applyFont="1" applyFill="1" applyBorder="1" applyAlignment="1">
      <alignment horizontal="center"/>
    </xf>
    <xf numFmtId="0" fontId="9" fillId="0" borderId="51" xfId="12" applyFont="1" applyBorder="1" applyAlignment="1">
      <alignment vertical="top"/>
    </xf>
    <xf numFmtId="0" fontId="9" fillId="0" borderId="52" xfId="12" applyFont="1" applyBorder="1" applyAlignment="1">
      <alignment vertical="top"/>
    </xf>
    <xf numFmtId="0" fontId="9" fillId="0" borderId="58" xfId="12" applyFont="1" applyBorder="1" applyAlignment="1">
      <alignment vertical="top"/>
    </xf>
    <xf numFmtId="0" fontId="9" fillId="0" borderId="63" xfId="12" applyFont="1" applyBorder="1" applyAlignment="1">
      <alignment vertical="top"/>
    </xf>
    <xf numFmtId="0" fontId="10" fillId="0" borderId="0" xfId="0" applyFont="1" applyAlignment="1">
      <alignment horizontal="center"/>
    </xf>
    <xf numFmtId="0" fontId="10" fillId="0" borderId="6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9" fillId="0" borderId="41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10" fillId="0" borderId="84" xfId="12" applyFont="1" applyBorder="1" applyAlignment="1">
      <alignment horizontal="left"/>
    </xf>
    <xf numFmtId="0" fontId="9" fillId="0" borderId="51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10" fillId="0" borderId="6" xfId="12" applyFont="1" applyBorder="1" applyAlignment="1">
      <alignment horizontal="left"/>
    </xf>
    <xf numFmtId="0" fontId="9" fillId="0" borderId="100" xfId="9" applyFont="1" applyFill="1" applyBorder="1" applyAlignment="1">
      <alignment horizontal="center"/>
    </xf>
    <xf numFmtId="0" fontId="9" fillId="0" borderId="51" xfId="9" applyFont="1" applyFill="1" applyBorder="1" applyAlignment="1">
      <alignment horizontal="left"/>
    </xf>
    <xf numFmtId="0" fontId="9" fillId="0" borderId="54" xfId="9" applyFont="1" applyFill="1" applyBorder="1" applyAlignment="1">
      <alignment horizontal="left"/>
    </xf>
    <xf numFmtId="4" fontId="9" fillId="0" borderId="2" xfId="9" applyNumberFormat="1" applyFont="1" applyFill="1" applyBorder="1" applyAlignment="1">
      <alignment horizontal="right"/>
    </xf>
    <xf numFmtId="0" fontId="10" fillId="0" borderId="18" xfId="12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9" fillId="0" borderId="45" xfId="9" applyFont="1" applyFill="1" applyBorder="1" applyAlignment="1">
      <alignment horizontal="center"/>
    </xf>
    <xf numFmtId="0" fontId="9" fillId="0" borderId="81" xfId="9" applyFont="1" applyFill="1" applyBorder="1" applyAlignment="1">
      <alignment horizontal="center"/>
    </xf>
    <xf numFmtId="0" fontId="9" fillId="0" borderId="6" xfId="12" applyFont="1" applyBorder="1" applyAlignment="1">
      <alignment horizontal="left"/>
    </xf>
    <xf numFmtId="0" fontId="9" fillId="0" borderId="7" xfId="12" applyFont="1" applyBorder="1" applyAlignment="1">
      <alignment horizontal="left"/>
    </xf>
    <xf numFmtId="0" fontId="9" fillId="0" borderId="27" xfId="12" applyFont="1" applyBorder="1" applyAlignment="1">
      <alignment horizontal="left"/>
    </xf>
    <xf numFmtId="0" fontId="9" fillId="0" borderId="40" xfId="9" applyFont="1" applyFill="1" applyBorder="1" applyAlignment="1">
      <alignment horizontal="center"/>
    </xf>
    <xf numFmtId="0" fontId="10" fillId="0" borderId="4" xfId="12" applyFont="1" applyFill="1" applyBorder="1" applyAlignment="1">
      <alignment horizontal="left"/>
    </xf>
    <xf numFmtId="0" fontId="10" fillId="0" borderId="26" xfId="12" applyFont="1" applyFill="1" applyBorder="1" applyAlignment="1">
      <alignment horizontal="left"/>
    </xf>
    <xf numFmtId="0" fontId="9" fillId="0" borderId="38" xfId="9" applyFont="1" applyFill="1" applyBorder="1" applyAlignment="1">
      <alignment horizontal="left"/>
    </xf>
    <xf numFmtId="0" fontId="10" fillId="0" borderId="15" xfId="12" quotePrefix="1" applyFont="1" applyBorder="1" applyAlignment="1">
      <alignment horizontal="left"/>
    </xf>
    <xf numFmtId="0" fontId="9" fillId="0" borderId="38" xfId="9" applyFont="1" applyFill="1" applyBorder="1" applyAlignment="1">
      <alignment horizontal="center"/>
    </xf>
    <xf numFmtId="0" fontId="10" fillId="0" borderId="4" xfId="12" applyFont="1" applyBorder="1" applyAlignment="1">
      <alignment horizontal="left"/>
    </xf>
    <xf numFmtId="0" fontId="10" fillId="0" borderId="70" xfId="12" applyFont="1" applyFill="1" applyBorder="1" applyAlignment="1">
      <alignment horizontal="center"/>
    </xf>
    <xf numFmtId="0" fontId="10" fillId="0" borderId="9" xfId="12" applyFont="1" applyFill="1" applyBorder="1" applyAlignment="1">
      <alignment horizontal="left"/>
    </xf>
    <xf numFmtId="0" fontId="10" fillId="0" borderId="10" xfId="12" applyFont="1" applyFill="1" applyBorder="1" applyAlignment="1">
      <alignment horizontal="left"/>
    </xf>
    <xf numFmtId="0" fontId="10" fillId="0" borderId="70" xfId="12" applyFont="1" applyFill="1" applyBorder="1" applyAlignment="1">
      <alignment horizontal="left"/>
    </xf>
    <xf numFmtId="0" fontId="9" fillId="0" borderId="0" xfId="12" applyFont="1" applyBorder="1" applyAlignment="1">
      <alignment horizontal="left"/>
    </xf>
    <xf numFmtId="0" fontId="9" fillId="0" borderId="5" xfId="12" applyFont="1" applyBorder="1" applyAlignment="1">
      <alignment horizontal="left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18" xfId="12" applyFont="1" applyFill="1" applyBorder="1" applyAlignment="1">
      <alignment horizontal="left"/>
    </xf>
    <xf numFmtId="0" fontId="10" fillId="0" borderId="14" xfId="12" applyFont="1" applyBorder="1" applyAlignment="1">
      <alignment horizontal="left"/>
    </xf>
    <xf numFmtId="0" fontId="10" fillId="2" borderId="18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center"/>
    </xf>
    <xf numFmtId="0" fontId="11" fillId="0" borderId="1" xfId="12" applyFont="1" applyFill="1" applyBorder="1" applyAlignment="1">
      <alignment horizontal="center"/>
    </xf>
    <xf numFmtId="0" fontId="10" fillId="0" borderId="6" xfId="12" applyFont="1" applyFill="1" applyBorder="1" applyAlignment="1"/>
    <xf numFmtId="0" fontId="10" fillId="0" borderId="18" xfId="12" applyFont="1" applyFill="1" applyBorder="1" applyAlignment="1"/>
    <xf numFmtId="0" fontId="9" fillId="0" borderId="4" xfId="12" applyFont="1" applyBorder="1" applyAlignment="1">
      <alignment horizontal="left"/>
    </xf>
    <xf numFmtId="0" fontId="10" fillId="0" borderId="7" xfId="12" applyFont="1" applyFill="1" applyBorder="1" applyAlignment="1"/>
    <xf numFmtId="0" fontId="10" fillId="0" borderId="70" xfId="12" applyFont="1" applyFill="1" applyBorder="1" applyAlignment="1">
      <alignment horizontal="center"/>
    </xf>
    <xf numFmtId="0" fontId="9" fillId="0" borderId="0" xfId="12" applyFont="1" applyBorder="1" applyAlignment="1">
      <alignment horizontal="left"/>
    </xf>
    <xf numFmtId="0" fontId="9" fillId="0" borderId="5" xfId="12" applyFont="1" applyBorder="1" applyAlignment="1">
      <alignment horizontal="left"/>
    </xf>
    <xf numFmtId="0" fontId="10" fillId="0" borderId="9" xfId="12" applyFont="1" applyFill="1" applyBorder="1" applyAlignment="1">
      <alignment horizontal="left"/>
    </xf>
    <xf numFmtId="0" fontId="10" fillId="0" borderId="10" xfId="12" applyFont="1" applyFill="1" applyBorder="1" applyAlignment="1">
      <alignment horizontal="left"/>
    </xf>
    <xf numFmtId="0" fontId="10" fillId="0" borderId="70" xfId="12" applyFont="1" applyFill="1" applyBorder="1" applyAlignment="1">
      <alignment horizontal="left"/>
    </xf>
    <xf numFmtId="0" fontId="10" fillId="0" borderId="103" xfId="12" applyFont="1" applyBorder="1"/>
    <xf numFmtId="0" fontId="10" fillId="3" borderId="15" xfId="12" applyFont="1" applyFill="1" applyBorder="1"/>
    <xf numFmtId="0" fontId="10" fillId="3" borderId="17" xfId="12" applyFont="1" applyFill="1" applyBorder="1"/>
    <xf numFmtId="49" fontId="10" fillId="0" borderId="72" xfId="12" applyNumberFormat="1" applyFont="1" applyBorder="1"/>
    <xf numFmtId="0" fontId="10" fillId="2" borderId="15" xfId="12" applyFont="1" applyFill="1" applyBorder="1"/>
    <xf numFmtId="0" fontId="10" fillId="0" borderId="15" xfId="12" applyFont="1" applyFill="1" applyBorder="1"/>
    <xf numFmtId="0" fontId="10" fillId="3" borderId="1" xfId="12" applyFont="1" applyFill="1" applyBorder="1"/>
    <xf numFmtId="0" fontId="10" fillId="2" borderId="27" xfId="12" applyFont="1" applyFill="1" applyBorder="1"/>
    <xf numFmtId="0" fontId="10" fillId="0" borderId="27" xfId="12" applyFont="1" applyFill="1" applyBorder="1"/>
    <xf numFmtId="0" fontId="10" fillId="2" borderId="18" xfId="12" applyFont="1" applyFill="1" applyBorder="1"/>
    <xf numFmtId="0" fontId="10" fillId="6" borderId="15" xfId="12" applyFont="1" applyFill="1" applyBorder="1"/>
    <xf numFmtId="0" fontId="10" fillId="6" borderId="16" xfId="12" applyFont="1" applyFill="1" applyBorder="1"/>
    <xf numFmtId="0" fontId="10" fillId="6" borderId="22" xfId="12" applyFont="1" applyFill="1" applyBorder="1"/>
    <xf numFmtId="0" fontId="10" fillId="6" borderId="7" xfId="12" applyFont="1" applyFill="1" applyBorder="1"/>
    <xf numFmtId="0" fontId="10" fillId="6" borderId="18" xfId="12" applyFont="1" applyFill="1" applyBorder="1"/>
    <xf numFmtId="0" fontId="10" fillId="6" borderId="3" xfId="12" applyFont="1" applyFill="1" applyBorder="1"/>
    <xf numFmtId="0" fontId="10" fillId="6" borderId="72" xfId="12" applyFont="1" applyFill="1" applyBorder="1"/>
    <xf numFmtId="0" fontId="10" fillId="0" borderId="35" xfId="12" applyFont="1" applyBorder="1" applyAlignment="1">
      <alignment vertical="center"/>
    </xf>
    <xf numFmtId="0" fontId="10" fillId="0" borderId="34" xfId="12" applyFont="1" applyBorder="1" applyAlignment="1">
      <alignment vertical="center"/>
    </xf>
    <xf numFmtId="0" fontId="10" fillId="0" borderId="44" xfId="12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3" fontId="5" fillId="0" borderId="0" xfId="23" applyFont="1"/>
    <xf numFmtId="0" fontId="6" fillId="0" borderId="57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/>
    </xf>
    <xf numFmtId="43" fontId="6" fillId="0" borderId="57" xfId="23" applyFont="1" applyBorder="1" applyAlignment="1">
      <alignment horizontal="center"/>
    </xf>
    <xf numFmtId="0" fontId="6" fillId="0" borderId="95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vertical="center"/>
    </xf>
    <xf numFmtId="43" fontId="5" fillId="0" borderId="24" xfId="23" applyFont="1" applyBorder="1"/>
    <xf numFmtId="0" fontId="5" fillId="0" borderId="56" xfId="0" applyFont="1" applyBorder="1" applyAlignment="1">
      <alignment horizontal="center"/>
    </xf>
    <xf numFmtId="0" fontId="5" fillId="0" borderId="0" xfId="0" applyFont="1" applyBorder="1"/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43" fontId="5" fillId="0" borderId="91" xfId="23" applyFont="1" applyBorder="1" applyAlignment="1">
      <alignment horizontal="center"/>
    </xf>
    <xf numFmtId="0" fontId="5" fillId="0" borderId="49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43" fontId="5" fillId="0" borderId="1" xfId="23" applyFont="1" applyBorder="1" applyAlignment="1">
      <alignment horizontal="center"/>
    </xf>
    <xf numFmtId="0" fontId="5" fillId="0" borderId="18" xfId="0" applyFont="1" applyBorder="1" applyAlignment="1">
      <alignment vertical="center" wrapText="1"/>
    </xf>
    <xf numFmtId="0" fontId="5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91" xfId="0" applyFont="1" applyBorder="1" applyAlignment="1">
      <alignment horizontal="center" vertical="top"/>
    </xf>
    <xf numFmtId="0" fontId="5" fillId="0" borderId="56" xfId="0" applyFont="1" applyBorder="1" applyAlignment="1">
      <alignment horizontal="center" vertical="center"/>
    </xf>
    <xf numFmtId="0" fontId="5" fillId="0" borderId="18" xfId="0" applyFont="1" applyBorder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top"/>
    </xf>
    <xf numFmtId="0" fontId="6" fillId="0" borderId="5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43" fontId="5" fillId="0" borderId="60" xfId="23" applyFont="1" applyBorder="1"/>
    <xf numFmtId="0" fontId="5" fillId="0" borderId="15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9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5" fillId="0" borderId="56" xfId="0" applyFont="1" applyBorder="1"/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43" fontId="6" fillId="0" borderId="26" xfId="23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8" xfId="0" applyFont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43" fontId="5" fillId="0" borderId="18" xfId="23" applyFont="1" applyBorder="1" applyAlignment="1">
      <alignment horizontal="center"/>
    </xf>
    <xf numFmtId="0" fontId="5" fillId="0" borderId="73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6" fillId="0" borderId="33" xfId="0" applyFont="1" applyBorder="1" applyAlignment="1">
      <alignment horizontal="left" vertical="center"/>
    </xf>
    <xf numFmtId="43" fontId="6" fillId="0" borderId="52" xfId="23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/>
    </xf>
    <xf numFmtId="0" fontId="5" fillId="0" borderId="70" xfId="0" applyFont="1" applyBorder="1" applyAlignment="1">
      <alignment vertical="center"/>
    </xf>
    <xf numFmtId="0" fontId="5" fillId="0" borderId="46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04" xfId="0" applyFont="1" applyBorder="1" applyAlignment="1">
      <alignment horizontal="center"/>
    </xf>
    <xf numFmtId="0" fontId="6" fillId="0" borderId="33" xfId="0" applyFont="1" applyBorder="1"/>
    <xf numFmtId="0" fontId="5" fillId="0" borderId="24" xfId="0" applyFont="1" applyBorder="1"/>
    <xf numFmtId="0" fontId="6" fillId="0" borderId="49" xfId="0" applyFont="1" applyBorder="1" applyAlignment="1">
      <alignment horizontal="center" vertical="center"/>
    </xf>
    <xf numFmtId="43" fontId="5" fillId="0" borderId="16" xfId="23" applyFont="1" applyBorder="1"/>
    <xf numFmtId="0" fontId="6" fillId="0" borderId="104" xfId="0" applyFont="1" applyBorder="1" applyAlignment="1">
      <alignment horizontal="center" vertical="center"/>
    </xf>
    <xf numFmtId="0" fontId="5" fillId="0" borderId="26" xfId="0" applyFont="1" applyBorder="1" applyAlignment="1">
      <alignment vertical="center"/>
    </xf>
    <xf numFmtId="43" fontId="5" fillId="0" borderId="1" xfId="23" applyFont="1" applyBorder="1"/>
    <xf numFmtId="43" fontId="5" fillId="0" borderId="18" xfId="23" applyFont="1" applyBorder="1"/>
    <xf numFmtId="0" fontId="6" fillId="0" borderId="82" xfId="0" applyFont="1" applyBorder="1" applyAlignment="1">
      <alignment horizontal="center" vertical="center"/>
    </xf>
    <xf numFmtId="43" fontId="5" fillId="0" borderId="70" xfId="23" applyFont="1" applyBorder="1"/>
    <xf numFmtId="43" fontId="5" fillId="0" borderId="46" xfId="23" applyFont="1" applyBorder="1" applyAlignment="1">
      <alignment horizontal="center"/>
    </xf>
    <xf numFmtId="0" fontId="5" fillId="0" borderId="120" xfId="0" applyFont="1" applyBorder="1" applyAlignment="1">
      <alignment horizontal="center"/>
    </xf>
    <xf numFmtId="0" fontId="5" fillId="0" borderId="73" xfId="0" applyFont="1" applyBorder="1"/>
    <xf numFmtId="43" fontId="5" fillId="0" borderId="76" xfId="23" applyFont="1" applyBorder="1" applyAlignment="1">
      <alignment horizontal="center"/>
    </xf>
    <xf numFmtId="0" fontId="6" fillId="0" borderId="26" xfId="0" applyFont="1" applyBorder="1"/>
    <xf numFmtId="0" fontId="6" fillId="0" borderId="26" xfId="0" applyFont="1" applyBorder="1" applyAlignment="1">
      <alignment horizontal="center" vertical="center"/>
    </xf>
    <xf numFmtId="43" fontId="6" fillId="0" borderId="26" xfId="23" applyFont="1" applyBorder="1" applyAlignment="1">
      <alignment horizontal="center"/>
    </xf>
    <xf numFmtId="0" fontId="5" fillId="0" borderId="104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43" fontId="5" fillId="0" borderId="26" xfId="23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6" fillId="0" borderId="95" xfId="0" applyFont="1" applyBorder="1"/>
    <xf numFmtId="43" fontId="6" fillId="0" borderId="24" xfId="23" applyFont="1" applyBorder="1" applyAlignment="1">
      <alignment horizontal="center"/>
    </xf>
    <xf numFmtId="0" fontId="5" fillId="0" borderId="76" xfId="0" applyFont="1" applyBorder="1"/>
    <xf numFmtId="0" fontId="5" fillId="0" borderId="76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43" fontId="6" fillId="0" borderId="60" xfId="23" applyFont="1" applyBorder="1" applyAlignment="1">
      <alignment horizontal="center"/>
    </xf>
    <xf numFmtId="0" fontId="5" fillId="0" borderId="104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8" xfId="12" applyFont="1" applyBorder="1" applyAlignment="1">
      <alignment horizontal="center"/>
    </xf>
    <xf numFmtId="0" fontId="5" fillId="0" borderId="18" xfId="0" applyFont="1" applyBorder="1" applyAlignment="1">
      <alignment wrapText="1"/>
    </xf>
    <xf numFmtId="0" fontId="10" fillId="0" borderId="7" xfId="12" quotePrefix="1" applyFont="1" applyBorder="1" applyAlignment="1">
      <alignment horizontal="center"/>
    </xf>
    <xf numFmtId="0" fontId="10" fillId="0" borderId="1" xfId="12" applyFont="1" applyBorder="1" applyAlignment="1">
      <alignment horizontal="center"/>
    </xf>
    <xf numFmtId="0" fontId="5" fillId="0" borderId="70" xfId="0" applyFont="1" applyBorder="1"/>
    <xf numFmtId="0" fontId="10" fillId="0" borderId="18" xfId="12" applyFont="1" applyBorder="1" applyAlignment="1">
      <alignment horizontal="center" wrapText="1"/>
    </xf>
    <xf numFmtId="0" fontId="5" fillId="0" borderId="16" xfId="0" applyFont="1" applyBorder="1" applyAlignment="1">
      <alignment vertical="center"/>
    </xf>
    <xf numFmtId="0" fontId="10" fillId="0" borderId="1" xfId="12" applyFont="1" applyBorder="1" applyAlignment="1">
      <alignment wrapText="1"/>
    </xf>
    <xf numFmtId="0" fontId="5" fillId="0" borderId="46" xfId="0" applyFont="1" applyBorder="1" applyAlignment="1">
      <alignment horizontal="center"/>
    </xf>
    <xf numFmtId="43" fontId="5" fillId="0" borderId="46" xfId="23" applyFont="1" applyBorder="1"/>
    <xf numFmtId="0" fontId="5" fillId="0" borderId="7" xfId="0" applyFont="1" applyBorder="1" applyAlignment="1">
      <alignment vertical="center"/>
    </xf>
    <xf numFmtId="0" fontId="5" fillId="0" borderId="47" xfId="0" applyFont="1" applyBorder="1"/>
    <xf numFmtId="0" fontId="6" fillId="0" borderId="52" xfId="0" applyFont="1" applyBorder="1" applyAlignment="1">
      <alignment vertical="center"/>
    </xf>
    <xf numFmtId="0" fontId="6" fillId="0" borderId="52" xfId="0" applyFont="1" applyBorder="1" applyAlignment="1">
      <alignment horizontal="center" vertical="center"/>
    </xf>
    <xf numFmtId="43" fontId="6" fillId="0" borderId="52" xfId="23" applyFont="1" applyBorder="1" applyAlignment="1">
      <alignment horizontal="center"/>
    </xf>
    <xf numFmtId="0" fontId="6" fillId="0" borderId="95" xfId="0" applyFont="1" applyBorder="1" applyAlignment="1">
      <alignment horizontal="center" vertical="center"/>
    </xf>
    <xf numFmtId="43" fontId="6" fillId="0" borderId="33" xfId="23" applyFont="1" applyBorder="1" applyAlignment="1">
      <alignment horizontal="center"/>
    </xf>
    <xf numFmtId="0" fontId="6" fillId="0" borderId="120" xfId="0" applyFont="1" applyBorder="1" applyAlignment="1">
      <alignment horizontal="center" vertical="center"/>
    </xf>
    <xf numFmtId="0" fontId="6" fillId="0" borderId="73" xfId="0" applyFont="1" applyBorder="1" applyAlignment="1">
      <alignment vertical="center"/>
    </xf>
    <xf numFmtId="0" fontId="6" fillId="0" borderId="73" xfId="0" applyFont="1" applyBorder="1" applyAlignment="1">
      <alignment horizontal="center" vertical="center"/>
    </xf>
    <xf numFmtId="43" fontId="6" fillId="0" borderId="73" xfId="23" applyFont="1" applyBorder="1" applyAlignment="1">
      <alignment horizontal="center"/>
    </xf>
    <xf numFmtId="0" fontId="6" fillId="0" borderId="56" xfId="0" applyFont="1" applyBorder="1" applyAlignment="1">
      <alignment horizontal="center" vertical="center"/>
    </xf>
    <xf numFmtId="0" fontId="6" fillId="0" borderId="26" xfId="0" applyFont="1" applyBorder="1" applyAlignment="1">
      <alignment vertical="center"/>
    </xf>
    <xf numFmtId="0" fontId="6" fillId="0" borderId="18" xfId="0" applyFont="1" applyBorder="1" applyAlignment="1">
      <alignment horizontal="center" vertical="center"/>
    </xf>
    <xf numFmtId="43" fontId="6" fillId="0" borderId="18" xfId="23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49" fontId="5" fillId="0" borderId="26" xfId="0" applyNumberFormat="1" applyFont="1" applyBorder="1" applyAlignment="1">
      <alignment horizontal="left" wrapText="1"/>
    </xf>
    <xf numFmtId="0" fontId="5" fillId="0" borderId="53" xfId="0" applyFont="1" applyBorder="1" applyAlignment="1">
      <alignment horizontal="center" vertical="center"/>
    </xf>
    <xf numFmtId="49" fontId="6" fillId="0" borderId="52" xfId="0" applyNumberFormat="1" applyFont="1" applyBorder="1" applyAlignment="1">
      <alignment horizontal="center" vertical="center" wrapText="1"/>
    </xf>
    <xf numFmtId="49" fontId="5" fillId="0" borderId="52" xfId="0" applyNumberFormat="1" applyFont="1" applyBorder="1" applyAlignment="1">
      <alignment horizontal="left" vertical="center" wrapText="1"/>
    </xf>
    <xf numFmtId="0" fontId="5" fillId="0" borderId="52" xfId="0" applyFont="1" applyBorder="1" applyAlignment="1">
      <alignment horizontal="center" vertical="center"/>
    </xf>
    <xf numFmtId="49" fontId="6" fillId="0" borderId="33" xfId="0" applyNumberFormat="1" applyFont="1" applyBorder="1" applyAlignment="1">
      <alignment horizontal="center" wrapText="1"/>
    </xf>
    <xf numFmtId="49" fontId="6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left" vertical="center" wrapText="1"/>
    </xf>
    <xf numFmtId="49" fontId="6" fillId="0" borderId="73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left" wrapText="1"/>
    </xf>
    <xf numFmtId="43" fontId="6" fillId="0" borderId="16" xfId="23" applyFont="1" applyBorder="1" applyAlignment="1">
      <alignment horizontal="center"/>
    </xf>
    <xf numFmtId="43" fontId="6" fillId="0" borderId="1" xfId="23" applyFont="1" applyBorder="1" applyAlignment="1">
      <alignment horizontal="center"/>
    </xf>
    <xf numFmtId="49" fontId="5" fillId="0" borderId="70" xfId="0" applyNumberFormat="1" applyFont="1" applyBorder="1" applyAlignment="1">
      <alignment horizontal="left" wrapText="1"/>
    </xf>
    <xf numFmtId="0" fontId="6" fillId="0" borderId="70" xfId="0" applyFont="1" applyBorder="1" applyAlignment="1">
      <alignment horizontal="center" vertical="center"/>
    </xf>
    <xf numFmtId="43" fontId="6" fillId="0" borderId="70" xfId="23" applyFont="1" applyBorder="1" applyAlignment="1">
      <alignment horizontal="center"/>
    </xf>
    <xf numFmtId="49" fontId="5" fillId="0" borderId="76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0" fontId="6" fillId="0" borderId="5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5" fillId="0" borderId="1" xfId="12" applyNumberFormat="1" applyFont="1" applyBorder="1" applyAlignment="1"/>
    <xf numFmtId="49" fontId="5" fillId="0" borderId="1" xfId="0" applyNumberFormat="1" applyFont="1" applyBorder="1" applyAlignment="1">
      <alignment horizontal="left" vertical="center"/>
    </xf>
    <xf numFmtId="49" fontId="5" fillId="0" borderId="31" xfId="0" applyNumberFormat="1" applyFont="1" applyBorder="1" applyAlignment="1">
      <alignment horizontal="center" wrapText="1"/>
    </xf>
    <xf numFmtId="49" fontId="6" fillId="0" borderId="5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91" xfId="0" applyNumberFormat="1" applyFont="1" applyBorder="1" applyAlignment="1">
      <alignment horizontal="center" vertical="center" wrapText="1"/>
    </xf>
    <xf numFmtId="49" fontId="6" fillId="0" borderId="24" xfId="0" applyNumberFormat="1" applyFont="1" applyBorder="1" applyAlignment="1">
      <alignment horizontal="center" vertical="center"/>
    </xf>
    <xf numFmtId="49" fontId="6" fillId="0" borderId="16" xfId="0" applyNumberFormat="1" applyFont="1" applyBorder="1" applyAlignment="1">
      <alignment horizontal="center" vertical="center"/>
    </xf>
    <xf numFmtId="49" fontId="5" fillId="0" borderId="18" xfId="0" applyNumberFormat="1" applyFont="1" applyBorder="1" applyAlignment="1">
      <alignment horizontal="left" wrapText="1"/>
    </xf>
    <xf numFmtId="49" fontId="5" fillId="0" borderId="18" xfId="0" applyNumberFormat="1" applyFont="1" applyBorder="1" applyAlignment="1">
      <alignment wrapText="1"/>
    </xf>
    <xf numFmtId="49" fontId="5" fillId="0" borderId="18" xfId="0" applyNumberFormat="1" applyFont="1" applyBorder="1" applyAlignment="1">
      <alignment horizontal="center" wrapText="1"/>
    </xf>
    <xf numFmtId="49" fontId="6" fillId="0" borderId="33" xfId="0" applyNumberFormat="1" applyFont="1" applyBorder="1" applyAlignment="1">
      <alignment horizontal="center" vertical="center"/>
    </xf>
    <xf numFmtId="49" fontId="5" fillId="0" borderId="46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5" fillId="0" borderId="73" xfId="0" applyNumberFormat="1" applyFont="1" applyBorder="1" applyAlignment="1">
      <alignment horizontal="center" vertical="center"/>
    </xf>
    <xf numFmtId="49" fontId="6" fillId="0" borderId="26" xfId="0" applyNumberFormat="1" applyFont="1" applyBorder="1" applyAlignment="1">
      <alignment horizontal="center"/>
    </xf>
    <xf numFmtId="49" fontId="6" fillId="0" borderId="24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left"/>
    </xf>
    <xf numFmtId="49" fontId="5" fillId="0" borderId="46" xfId="0" applyNumberFormat="1" applyFont="1" applyBorder="1" applyAlignment="1">
      <alignment horizontal="left"/>
    </xf>
    <xf numFmtId="49" fontId="5" fillId="0" borderId="76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left" vertical="center"/>
    </xf>
    <xf numFmtId="49" fontId="5" fillId="0" borderId="24" xfId="0" applyNumberFormat="1" applyFont="1" applyBorder="1" applyAlignment="1">
      <alignment horizontal="left"/>
    </xf>
    <xf numFmtId="49" fontId="5" fillId="0" borderId="1" xfId="12" applyNumberFormat="1" applyFont="1" applyBorder="1" applyAlignment="1">
      <alignment horizontal="left" wrapText="1"/>
    </xf>
    <xf numFmtId="49" fontId="5" fillId="0" borderId="18" xfId="0" applyNumberFormat="1" applyFont="1" applyBorder="1" applyAlignment="1">
      <alignment horizontal="left" vertical="center"/>
    </xf>
    <xf numFmtId="49" fontId="5" fillId="0" borderId="91" xfId="0" applyNumberFormat="1" applyFont="1" applyBorder="1" applyAlignment="1">
      <alignment horizontal="left"/>
    </xf>
    <xf numFmtId="49" fontId="5" fillId="0" borderId="1" xfId="12" applyNumberFormat="1" applyFont="1" applyBorder="1" applyAlignment="1">
      <alignment horizontal="left"/>
    </xf>
    <xf numFmtId="43" fontId="5" fillId="0" borderId="30" xfId="23" applyFont="1" applyBorder="1"/>
    <xf numFmtId="43" fontId="5" fillId="0" borderId="91" xfId="23" applyFont="1" applyBorder="1" applyAlignment="1">
      <alignment horizontal="center" wrapText="1"/>
    </xf>
    <xf numFmtId="43" fontId="5" fillId="0" borderId="18" xfId="23" applyFont="1" applyBorder="1" applyAlignment="1">
      <alignment horizontal="center" vertical="center"/>
    </xf>
    <xf numFmtId="0" fontId="5" fillId="0" borderId="26" xfId="0" applyFont="1" applyBorder="1"/>
    <xf numFmtId="0" fontId="5" fillId="0" borderId="7" xfId="0" applyFont="1" applyFill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wrapText="1"/>
    </xf>
    <xf numFmtId="0" fontId="5" fillId="0" borderId="30" xfId="0" applyFont="1" applyFill="1" applyBorder="1" applyAlignment="1">
      <alignment horizontal="center" vertical="center"/>
    </xf>
    <xf numFmtId="43" fontId="5" fillId="0" borderId="76" xfId="23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9" fillId="0" borderId="0" xfId="0" applyFont="1" applyAlignment="1">
      <alignment horizontal="center" wrapText="1"/>
    </xf>
    <xf numFmtId="0" fontId="15" fillId="0" borderId="0" xfId="0" applyFont="1" applyAlignment="1">
      <alignment horizontal="left" vertical="center"/>
    </xf>
    <xf numFmtId="0" fontId="6" fillId="0" borderId="60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9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43" fillId="0" borderId="0" xfId="0" applyFont="1" applyAlignment="1">
      <alignment horizontal="center"/>
    </xf>
    <xf numFmtId="0" fontId="6" fillId="0" borderId="55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5" fillId="0" borderId="60" xfId="0" applyFont="1" applyBorder="1" applyAlignment="1">
      <alignment horizontal="center" vertical="top"/>
    </xf>
    <xf numFmtId="0" fontId="5" fillId="0" borderId="91" xfId="0" applyFont="1" applyBorder="1" applyAlignment="1">
      <alignment horizontal="center" vertical="top"/>
    </xf>
    <xf numFmtId="43" fontId="5" fillId="0" borderId="46" xfId="23" applyNumberFormat="1" applyFont="1" applyBorder="1" applyAlignment="1">
      <alignment horizontal="center" vertical="center"/>
    </xf>
    <xf numFmtId="43" fontId="5" fillId="0" borderId="91" xfId="23" applyNumberFormat="1" applyFont="1" applyBorder="1" applyAlignment="1">
      <alignment horizontal="center" vertical="center"/>
    </xf>
    <xf numFmtId="0" fontId="10" fillId="5" borderId="51" xfId="12" applyFont="1" applyFill="1" applyBorder="1" applyAlignment="1">
      <alignment horizontal="center" vertical="center"/>
    </xf>
    <xf numFmtId="0" fontId="10" fillId="5" borderId="54" xfId="12" applyFont="1" applyFill="1" applyBorder="1" applyAlignment="1">
      <alignment horizontal="center" vertical="center"/>
    </xf>
    <xf numFmtId="0" fontId="10" fillId="5" borderId="52" xfId="12" applyFont="1" applyFill="1" applyBorder="1" applyAlignment="1">
      <alignment horizontal="center" vertical="center"/>
    </xf>
    <xf numFmtId="0" fontId="10" fillId="5" borderId="58" xfId="12" applyFont="1" applyFill="1" applyBorder="1" applyAlignment="1">
      <alignment horizontal="center" vertical="center"/>
    </xf>
    <xf numFmtId="0" fontId="10" fillId="5" borderId="59" xfId="12" applyFont="1" applyFill="1" applyBorder="1" applyAlignment="1">
      <alignment horizontal="center" vertical="center"/>
    </xf>
    <xf numFmtId="0" fontId="10" fillId="5" borderId="63" xfId="12" applyFont="1" applyFill="1" applyBorder="1" applyAlignment="1">
      <alignment horizontal="center" vertical="center"/>
    </xf>
    <xf numFmtId="9" fontId="10" fillId="0" borderId="66" xfId="24" applyFont="1" applyBorder="1" applyAlignment="1">
      <alignment horizontal="center" vertical="center"/>
    </xf>
    <xf numFmtId="9" fontId="10" fillId="0" borderId="75" xfId="24" applyFont="1" applyBorder="1" applyAlignment="1">
      <alignment horizontal="center" vertical="center"/>
    </xf>
    <xf numFmtId="0" fontId="10" fillId="0" borderId="38" xfId="12" applyFont="1" applyFill="1" applyBorder="1" applyAlignment="1">
      <alignment horizontal="center"/>
    </xf>
    <xf numFmtId="0" fontId="10" fillId="0" borderId="39" xfId="12" applyFont="1" applyFill="1" applyBorder="1" applyAlignment="1">
      <alignment horizontal="center"/>
    </xf>
    <xf numFmtId="0" fontId="10" fillId="0" borderId="40" xfId="12" applyFont="1" applyFill="1" applyBorder="1" applyAlignment="1">
      <alignment horizontal="center"/>
    </xf>
    <xf numFmtId="0" fontId="9" fillId="0" borderId="41" xfId="12" applyFont="1" applyBorder="1" applyAlignment="1">
      <alignment horizontal="left"/>
    </xf>
    <xf numFmtId="0" fontId="9" fillId="0" borderId="43" xfId="12" applyFont="1" applyBorder="1" applyAlignment="1">
      <alignment horizontal="left"/>
    </xf>
    <xf numFmtId="0" fontId="10" fillId="4" borderId="51" xfId="12" applyFont="1" applyFill="1" applyBorder="1" applyAlignment="1">
      <alignment horizontal="center" vertical="center"/>
    </xf>
    <xf numFmtId="0" fontId="10" fillId="4" borderId="54" xfId="12" applyFont="1" applyFill="1" applyBorder="1" applyAlignment="1">
      <alignment horizontal="center" vertical="center"/>
    </xf>
    <xf numFmtId="0" fontId="10" fillId="4" borderId="52" xfId="12" applyFont="1" applyFill="1" applyBorder="1" applyAlignment="1">
      <alignment horizontal="center" vertical="center"/>
    </xf>
    <xf numFmtId="0" fontId="10" fillId="4" borderId="19" xfId="12" applyFont="1" applyFill="1" applyBorder="1" applyAlignment="1">
      <alignment horizontal="center" vertical="center"/>
    </xf>
    <xf numFmtId="0" fontId="10" fillId="4" borderId="20" xfId="12" applyFont="1" applyFill="1" applyBorder="1" applyAlignment="1">
      <alignment horizontal="center" vertical="center"/>
    </xf>
    <xf numFmtId="0" fontId="10" fillId="4" borderId="47" xfId="12" applyFont="1" applyFill="1" applyBorder="1" applyAlignment="1">
      <alignment horizontal="center" vertical="center"/>
    </xf>
    <xf numFmtId="0" fontId="10" fillId="0" borderId="19" xfId="12" applyFont="1" applyBorder="1" applyAlignment="1">
      <alignment horizontal="center"/>
    </xf>
    <xf numFmtId="0" fontId="10" fillId="0" borderId="21" xfId="12" applyFont="1" applyBorder="1" applyAlignment="1">
      <alignment horizontal="center"/>
    </xf>
    <xf numFmtId="0" fontId="10" fillId="0" borderId="6" xfId="12" applyFont="1" applyFill="1" applyBorder="1" applyAlignment="1">
      <alignment horizontal="left"/>
    </xf>
    <xf numFmtId="0" fontId="10" fillId="0" borderId="7" xfId="12" applyFont="1" applyFill="1" applyBorder="1" applyAlignment="1">
      <alignment horizontal="left"/>
    </xf>
    <xf numFmtId="0" fontId="10" fillId="0" borderId="18" xfId="12" applyFont="1" applyFill="1" applyBorder="1" applyAlignment="1">
      <alignment horizontal="left"/>
    </xf>
    <xf numFmtId="0" fontId="10" fillId="0" borderId="28" xfId="12" applyFont="1" applyFill="1" applyBorder="1" applyAlignment="1">
      <alignment horizontal="center"/>
    </xf>
    <xf numFmtId="0" fontId="10" fillId="0" borderId="29" xfId="12" applyFont="1" applyFill="1" applyBorder="1" applyAlignment="1">
      <alignment horizontal="center"/>
    </xf>
    <xf numFmtId="0" fontId="10" fillId="0" borderId="73" xfId="12" applyFont="1" applyFill="1" applyBorder="1" applyAlignment="1">
      <alignment horizontal="center"/>
    </xf>
    <xf numFmtId="0" fontId="10" fillId="0" borderId="6" xfId="12" applyFont="1" applyFill="1" applyBorder="1" applyAlignment="1">
      <alignment horizontal="left" vertical="top"/>
    </xf>
    <xf numFmtId="0" fontId="10" fillId="0" borderId="7" xfId="12" applyFont="1" applyFill="1" applyBorder="1" applyAlignment="1">
      <alignment horizontal="left" vertical="top"/>
    </xf>
    <xf numFmtId="0" fontId="10" fillId="0" borderId="18" xfId="12" applyFont="1" applyFill="1" applyBorder="1" applyAlignment="1">
      <alignment horizontal="left" vertical="top"/>
    </xf>
    <xf numFmtId="0" fontId="10" fillId="0" borderId="14" xfId="12" applyFont="1" applyBorder="1" applyAlignment="1">
      <alignment horizontal="left"/>
    </xf>
    <xf numFmtId="0" fontId="10" fillId="0" borderId="84" xfId="12" applyFont="1" applyBorder="1" applyAlignment="1">
      <alignment horizontal="left"/>
    </xf>
    <xf numFmtId="0" fontId="9" fillId="0" borderId="4" xfId="12" applyFont="1" applyBorder="1" applyAlignment="1">
      <alignment horizontal="left" vertical="center" wrapText="1"/>
    </xf>
    <xf numFmtId="0" fontId="9" fillId="0" borderId="26" xfId="12" applyFont="1" applyBorder="1" applyAlignment="1">
      <alignment horizontal="left" vertical="center" wrapText="1"/>
    </xf>
    <xf numFmtId="0" fontId="9" fillId="0" borderId="58" xfId="12" applyFont="1" applyBorder="1" applyAlignment="1">
      <alignment horizontal="left" vertical="center" wrapText="1"/>
    </xf>
    <xf numFmtId="0" fontId="9" fillId="0" borderId="63" xfId="12" applyFont="1" applyBorder="1" applyAlignment="1">
      <alignment horizontal="left" vertical="center" wrapText="1"/>
    </xf>
    <xf numFmtId="0" fontId="9" fillId="0" borderId="95" xfId="12" applyFont="1" applyBorder="1" applyAlignment="1">
      <alignment horizontal="left"/>
    </xf>
    <xf numFmtId="0" fontId="9" fillId="0" borderId="3" xfId="12" applyFont="1" applyBorder="1" applyAlignment="1">
      <alignment horizontal="left"/>
    </xf>
    <xf numFmtId="0" fontId="9" fillId="0" borderId="8" xfId="12" applyFont="1" applyBorder="1" applyAlignment="1">
      <alignment horizontal="left"/>
    </xf>
    <xf numFmtId="0" fontId="10" fillId="0" borderId="85" xfId="12" applyFont="1" applyFill="1" applyBorder="1" applyAlignment="1">
      <alignment wrapText="1"/>
    </xf>
    <xf numFmtId="0" fontId="10" fillId="0" borderId="87" xfId="12" applyFont="1" applyFill="1" applyBorder="1" applyAlignment="1">
      <alignment wrapText="1"/>
    </xf>
    <xf numFmtId="0" fontId="9" fillId="0" borderId="35" xfId="12" applyFont="1" applyBorder="1" applyAlignment="1">
      <alignment horizontal="center" vertical="center"/>
    </xf>
    <xf numFmtId="0" fontId="9" fillId="0" borderId="34" xfId="12" applyFont="1" applyBorder="1" applyAlignment="1">
      <alignment horizontal="center" vertical="center"/>
    </xf>
    <xf numFmtId="0" fontId="9" fillId="0" borderId="19" xfId="12" applyFont="1" applyBorder="1" applyAlignment="1">
      <alignment horizontal="center" vertical="center"/>
    </xf>
    <xf numFmtId="0" fontId="9" fillId="0" borderId="20" xfId="12" applyFont="1" applyBorder="1" applyAlignment="1">
      <alignment horizontal="center" vertical="center"/>
    </xf>
    <xf numFmtId="0" fontId="9" fillId="0" borderId="96" xfId="12" applyFont="1" applyBorder="1" applyAlignment="1">
      <alignment horizontal="center"/>
    </xf>
    <xf numFmtId="0" fontId="9" fillId="0" borderId="36" xfId="12" applyFont="1" applyBorder="1" applyAlignment="1">
      <alignment horizontal="center"/>
    </xf>
    <xf numFmtId="0" fontId="9" fillId="0" borderId="37" xfId="12" applyFont="1" applyBorder="1" applyAlignment="1">
      <alignment horizontal="center"/>
    </xf>
    <xf numFmtId="0" fontId="10" fillId="0" borderId="2" xfId="12" applyFont="1" applyFill="1" applyBorder="1" applyAlignment="1">
      <alignment horizontal="left" vertical="top"/>
    </xf>
    <xf numFmtId="0" fontId="10" fillId="0" borderId="3" xfId="12" applyFont="1" applyFill="1" applyBorder="1" applyAlignment="1">
      <alignment horizontal="left" vertical="top"/>
    </xf>
    <xf numFmtId="0" fontId="10" fillId="0" borderId="33" xfId="12" applyFont="1" applyFill="1" applyBorder="1" applyAlignment="1">
      <alignment horizontal="left" vertical="top"/>
    </xf>
    <xf numFmtId="0" fontId="9" fillId="0" borderId="35" xfId="12" applyFont="1" applyBorder="1" applyAlignment="1">
      <alignment horizontal="center"/>
    </xf>
    <xf numFmtId="0" fontId="9" fillId="0" borderId="34" xfId="12" applyFont="1" applyBorder="1" applyAlignment="1">
      <alignment horizontal="center"/>
    </xf>
    <xf numFmtId="0" fontId="9" fillId="0" borderId="44" xfId="12" applyFont="1" applyBorder="1" applyAlignment="1">
      <alignment horizontal="center"/>
    </xf>
    <xf numFmtId="0" fontId="9" fillId="0" borderId="4" xfId="15" applyFont="1" applyBorder="1" applyAlignment="1">
      <alignment horizontal="center"/>
    </xf>
    <xf numFmtId="0" fontId="9" fillId="0" borderId="0" xfId="15" applyFont="1" applyBorder="1" applyAlignment="1">
      <alignment horizontal="center"/>
    </xf>
    <xf numFmtId="0" fontId="9" fillId="0" borderId="5" xfId="15" applyFont="1" applyBorder="1" applyAlignment="1">
      <alignment horizontal="center"/>
    </xf>
    <xf numFmtId="0" fontId="9" fillId="0" borderId="35" xfId="15" applyFont="1" applyBorder="1" applyAlignment="1">
      <alignment horizontal="left" vertical="center"/>
    </xf>
    <xf numFmtId="0" fontId="9" fillId="0" borderId="80" xfId="15" applyFont="1" applyBorder="1" applyAlignment="1">
      <alignment horizontal="left" vertical="center"/>
    </xf>
    <xf numFmtId="0" fontId="9" fillId="0" borderId="4" xfId="15" applyFont="1" applyBorder="1" applyAlignment="1">
      <alignment horizontal="left" vertical="center"/>
    </xf>
    <xf numFmtId="0" fontId="9" fillId="0" borderId="26" xfId="15" applyFont="1" applyBorder="1" applyAlignment="1">
      <alignment horizontal="left" vertical="center"/>
    </xf>
    <xf numFmtId="0" fontId="9" fillId="0" borderId="58" xfId="15" applyFont="1" applyBorder="1" applyAlignment="1">
      <alignment horizontal="left" vertical="center"/>
    </xf>
    <xf numFmtId="0" fontId="9" fillId="0" borderId="63" xfId="15" applyFont="1" applyBorder="1" applyAlignment="1">
      <alignment horizontal="left" vertical="center"/>
    </xf>
    <xf numFmtId="0" fontId="9" fillId="0" borderId="114" xfId="15" applyFont="1" applyBorder="1" applyAlignment="1">
      <alignment horizontal="left"/>
    </xf>
    <xf numFmtId="0" fontId="9" fillId="0" borderId="34" xfId="15" applyFont="1" applyBorder="1" applyAlignment="1">
      <alignment horizontal="left"/>
    </xf>
    <xf numFmtId="0" fontId="9" fillId="0" borderId="44" xfId="15" applyFont="1" applyBorder="1" applyAlignment="1">
      <alignment horizontal="left"/>
    </xf>
    <xf numFmtId="0" fontId="9" fillId="0" borderId="102" xfId="15" applyFont="1" applyBorder="1" applyAlignment="1">
      <alignment horizontal="left" vertical="top" wrapText="1"/>
    </xf>
    <xf numFmtId="0" fontId="9" fillId="0" borderId="59" xfId="15" applyFont="1" applyBorder="1" applyAlignment="1">
      <alignment horizontal="left" vertical="top" wrapText="1"/>
    </xf>
    <xf numFmtId="0" fontId="9" fillId="0" borderId="48" xfId="15" applyFont="1" applyBorder="1" applyAlignment="1">
      <alignment horizontal="left" vertical="top" wrapText="1"/>
    </xf>
    <xf numFmtId="0" fontId="9" fillId="0" borderId="35" xfId="12" applyFont="1" applyBorder="1" applyAlignment="1">
      <alignment horizontal="left" vertical="center"/>
    </xf>
    <xf numFmtId="0" fontId="9" fillId="0" borderId="80" xfId="12" applyFont="1" applyBorder="1" applyAlignment="1">
      <alignment horizontal="left" vertical="center"/>
    </xf>
    <xf numFmtId="0" fontId="9" fillId="0" borderId="19" xfId="12" applyFont="1" applyBorder="1" applyAlignment="1">
      <alignment horizontal="left" vertical="center"/>
    </xf>
    <xf numFmtId="0" fontId="9" fillId="0" borderId="47" xfId="12" applyFont="1" applyBorder="1" applyAlignment="1">
      <alignment horizontal="left" vertical="center"/>
    </xf>
    <xf numFmtId="0" fontId="9" fillId="0" borderId="114" xfId="12" applyFont="1" applyBorder="1" applyAlignment="1">
      <alignment horizontal="left" vertical="top" wrapText="1"/>
    </xf>
    <xf numFmtId="0" fontId="9" fillId="0" borderId="34" xfId="12" applyFont="1" applyBorder="1" applyAlignment="1">
      <alignment horizontal="left" vertical="top" wrapText="1"/>
    </xf>
    <xf numFmtId="0" fontId="9" fillId="0" borderId="44" xfId="12" applyFont="1" applyBorder="1" applyAlignment="1">
      <alignment horizontal="left" vertical="top" wrapText="1"/>
    </xf>
    <xf numFmtId="0" fontId="9" fillId="0" borderId="31" xfId="12" applyFont="1" applyBorder="1" applyAlignment="1">
      <alignment horizontal="left" vertical="top" wrapText="1"/>
    </xf>
    <xf numFmtId="0" fontId="9" fillId="0" borderId="20" xfId="12" applyFont="1" applyBorder="1" applyAlignment="1">
      <alignment horizontal="left" vertical="top" wrapText="1"/>
    </xf>
    <xf numFmtId="0" fontId="9" fillId="0" borderId="21" xfId="12" applyFont="1" applyBorder="1" applyAlignment="1">
      <alignment horizontal="left" vertical="top" wrapText="1"/>
    </xf>
    <xf numFmtId="0" fontId="9" fillId="0" borderId="45" xfId="12" applyFont="1" applyBorder="1" applyAlignment="1">
      <alignment horizontal="left"/>
    </xf>
    <xf numFmtId="0" fontId="9" fillId="0" borderId="37" xfId="12" applyFont="1" applyBorder="1" applyAlignment="1">
      <alignment horizontal="left"/>
    </xf>
    <xf numFmtId="0" fontId="10" fillId="0" borderId="4" xfId="12" applyFont="1" applyFill="1" applyBorder="1" applyAlignment="1">
      <alignment wrapText="1"/>
    </xf>
    <xf numFmtId="0" fontId="10" fillId="0" borderId="5" xfId="12" applyFont="1" applyFill="1" applyBorder="1" applyAlignment="1">
      <alignment wrapText="1"/>
    </xf>
    <xf numFmtId="0" fontId="9" fillId="0" borderId="51" xfId="12" applyFont="1" applyBorder="1" applyAlignment="1">
      <alignment horizontal="left"/>
    </xf>
    <xf numFmtId="0" fontId="9" fillId="0" borderId="54" xfId="12" applyFont="1" applyBorder="1" applyAlignment="1">
      <alignment horizontal="left"/>
    </xf>
    <xf numFmtId="0" fontId="9" fillId="0" borderId="42" xfId="12" applyFont="1" applyBorder="1" applyAlignment="1">
      <alignment horizontal="left"/>
    </xf>
    <xf numFmtId="0" fontId="10" fillId="0" borderId="15" xfId="12" applyFont="1" applyBorder="1" applyAlignment="1">
      <alignment horizontal="left"/>
    </xf>
    <xf numFmtId="0" fontId="10" fillId="0" borderId="9" xfId="12" applyFont="1" applyBorder="1" applyAlignment="1">
      <alignment horizontal="center"/>
    </xf>
    <xf numFmtId="0" fontId="10" fillId="0" borderId="10" xfId="12" applyFont="1" applyBorder="1" applyAlignment="1">
      <alignment horizontal="center"/>
    </xf>
    <xf numFmtId="0" fontId="10" fillId="0" borderId="61" xfId="12" applyFont="1" applyBorder="1" applyAlignment="1">
      <alignment horizontal="center"/>
    </xf>
    <xf numFmtId="0" fontId="10" fillId="0" borderId="28" xfId="12" applyFont="1" applyBorder="1" applyAlignment="1">
      <alignment horizontal="center"/>
    </xf>
    <xf numFmtId="0" fontId="10" fillId="0" borderId="29" xfId="12" applyFont="1" applyBorder="1" applyAlignment="1">
      <alignment horizontal="center"/>
    </xf>
    <xf numFmtId="0" fontId="10" fillId="0" borderId="94" xfId="12" applyFont="1" applyBorder="1" applyAlignment="1">
      <alignment horizontal="center"/>
    </xf>
    <xf numFmtId="0" fontId="9" fillId="0" borderId="36" xfId="12" applyFont="1" applyBorder="1" applyAlignment="1">
      <alignment horizontal="left"/>
    </xf>
    <xf numFmtId="0" fontId="10" fillId="0" borderId="2" xfId="12" applyFont="1" applyFill="1" applyBorder="1" applyAlignment="1">
      <alignment wrapText="1"/>
    </xf>
    <xf numFmtId="0" fontId="10" fillId="0" borderId="3" xfId="12" applyFont="1" applyFill="1" applyBorder="1" applyAlignment="1">
      <alignment wrapText="1"/>
    </xf>
    <xf numFmtId="0" fontId="10" fillId="0" borderId="8" xfId="12" applyFont="1" applyFill="1" applyBorder="1" applyAlignment="1">
      <alignment wrapText="1"/>
    </xf>
    <xf numFmtId="0" fontId="9" fillId="0" borderId="114" xfId="12" applyFont="1" applyBorder="1" applyAlignment="1">
      <alignment horizontal="left" vertical="center"/>
    </xf>
    <xf numFmtId="0" fontId="9" fillId="0" borderId="34" xfId="12" applyFont="1" applyBorder="1" applyAlignment="1">
      <alignment horizontal="left" vertical="center"/>
    </xf>
    <xf numFmtId="0" fontId="9" fillId="0" borderId="44" xfId="12" applyFont="1" applyBorder="1" applyAlignment="1">
      <alignment horizontal="left" vertical="center"/>
    </xf>
    <xf numFmtId="0" fontId="9" fillId="0" borderId="31" xfId="12" applyFont="1" applyBorder="1" applyAlignment="1">
      <alignment horizontal="left" vertical="center"/>
    </xf>
    <xf numFmtId="0" fontId="9" fillId="0" borderId="20" xfId="12" applyFont="1" applyBorder="1" applyAlignment="1">
      <alignment horizontal="left" vertical="center"/>
    </xf>
    <xf numFmtId="0" fontId="9" fillId="0" borderId="21" xfId="12" applyFont="1" applyBorder="1" applyAlignment="1">
      <alignment horizontal="left" vertical="center"/>
    </xf>
    <xf numFmtId="0" fontId="9" fillId="0" borderId="53" xfId="12" applyFont="1" applyBorder="1" applyAlignment="1">
      <alignment horizontal="left" vertical="center"/>
    </xf>
    <xf numFmtId="0" fontId="9" fillId="0" borderId="54" xfId="12" applyFont="1" applyBorder="1" applyAlignment="1">
      <alignment horizontal="left" vertical="center"/>
    </xf>
    <xf numFmtId="0" fontId="9" fillId="0" borderId="69" xfId="12" applyFont="1" applyBorder="1" applyAlignment="1">
      <alignment horizontal="left" vertical="center"/>
    </xf>
    <xf numFmtId="0" fontId="9" fillId="0" borderId="102" xfId="12" applyFont="1" applyBorder="1" applyAlignment="1">
      <alignment horizontal="left" vertical="center"/>
    </xf>
    <xf numFmtId="0" fontId="9" fillId="0" borderId="59" xfId="12" applyFont="1" applyBorder="1" applyAlignment="1">
      <alignment horizontal="left" vertical="center"/>
    </xf>
    <xf numFmtId="0" fontId="9" fillId="0" borderId="48" xfId="12" applyFont="1" applyBorder="1" applyAlignment="1">
      <alignment horizontal="left" vertical="center"/>
    </xf>
    <xf numFmtId="0" fontId="10" fillId="0" borderId="6" xfId="12" applyFont="1" applyBorder="1" applyAlignment="1">
      <alignment horizontal="left"/>
    </xf>
    <xf numFmtId="0" fontId="10" fillId="0" borderId="18" xfId="12" applyFont="1" applyBorder="1" applyAlignment="1">
      <alignment horizontal="left"/>
    </xf>
    <xf numFmtId="0" fontId="9" fillId="0" borderId="100" xfId="9" applyFont="1" applyFill="1" applyBorder="1" applyAlignment="1">
      <alignment horizontal="center"/>
    </xf>
    <xf numFmtId="0" fontId="9" fillId="0" borderId="30" xfId="9" applyFont="1" applyFill="1" applyBorder="1" applyAlignment="1">
      <alignment horizontal="center"/>
    </xf>
    <xf numFmtId="0" fontId="10" fillId="2" borderId="6" xfId="12" applyFont="1" applyFill="1" applyBorder="1" applyAlignment="1">
      <alignment horizontal="left"/>
    </xf>
    <xf numFmtId="0" fontId="10" fillId="2" borderId="7" xfId="12" applyFont="1" applyFill="1" applyBorder="1" applyAlignment="1">
      <alignment horizontal="left"/>
    </xf>
    <xf numFmtId="0" fontId="10" fillId="2" borderId="18" xfId="12" applyFont="1" applyFill="1" applyBorder="1" applyAlignment="1">
      <alignment horizontal="left"/>
    </xf>
    <xf numFmtId="0" fontId="10" fillId="0" borderId="79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9" fillId="0" borderId="51" xfId="9" applyFont="1" applyFill="1" applyBorder="1" applyAlignment="1">
      <alignment horizontal="left"/>
    </xf>
    <xf numFmtId="0" fontId="9" fillId="0" borderId="54" xfId="9" applyFont="1" applyFill="1" applyBorder="1" applyAlignment="1">
      <alignment horizontal="left"/>
    </xf>
    <xf numFmtId="0" fontId="9" fillId="0" borderId="59" xfId="15" applyFont="1" applyBorder="1" applyAlignment="1">
      <alignment horizontal="left"/>
    </xf>
    <xf numFmtId="0" fontId="9" fillId="0" borderId="48" xfId="15" applyFont="1" applyBorder="1" applyAlignment="1">
      <alignment horizontal="left"/>
    </xf>
    <xf numFmtId="0" fontId="10" fillId="0" borderId="86" xfId="12" applyFont="1" applyFill="1" applyBorder="1" applyAlignment="1">
      <alignment wrapText="1"/>
    </xf>
    <xf numFmtId="0" fontId="10" fillId="0" borderId="9" xfId="12" applyFont="1" applyBorder="1" applyAlignment="1">
      <alignment horizontal="left"/>
    </xf>
    <xf numFmtId="0" fontId="10" fillId="0" borderId="70" xfId="12" applyFont="1" applyBorder="1" applyAlignment="1">
      <alignment horizontal="left"/>
    </xf>
    <xf numFmtId="0" fontId="10" fillId="0" borderId="0" xfId="12" applyFont="1" applyAlignment="1">
      <alignment horizontal="center"/>
    </xf>
    <xf numFmtId="4" fontId="9" fillId="0" borderId="2" xfId="9" applyNumberFormat="1" applyFont="1" applyFill="1" applyBorder="1" applyAlignment="1">
      <alignment horizontal="right"/>
    </xf>
    <xf numFmtId="4" fontId="9" fillId="0" borderId="33" xfId="9" applyNumberFormat="1" applyFont="1" applyFill="1" applyBorder="1" applyAlignment="1">
      <alignment horizontal="right"/>
    </xf>
    <xf numFmtId="0" fontId="10" fillId="0" borderId="10" xfId="12" applyFont="1" applyBorder="1" applyAlignment="1">
      <alignment horizontal="left"/>
    </xf>
    <xf numFmtId="0" fontId="10" fillId="0" borderId="61" xfId="12" applyFont="1" applyBorder="1" applyAlignment="1">
      <alignment horizontal="left"/>
    </xf>
    <xf numFmtId="0" fontId="10" fillId="0" borderId="6" xfId="12" applyFont="1" applyFill="1" applyBorder="1" applyAlignment="1">
      <alignment horizontal="left" vertical="center" wrapText="1"/>
    </xf>
    <xf numFmtId="0" fontId="10" fillId="0" borderId="7" xfId="12" applyFont="1" applyFill="1" applyBorder="1" applyAlignment="1">
      <alignment horizontal="left" vertical="center" wrapText="1"/>
    </xf>
    <xf numFmtId="0" fontId="10" fillId="0" borderId="18" xfId="12" applyFont="1" applyFill="1" applyBorder="1" applyAlignment="1">
      <alignment horizontal="left" vertical="center" wrapText="1"/>
    </xf>
    <xf numFmtId="0" fontId="9" fillId="0" borderId="35" xfId="12" applyFont="1" applyBorder="1" applyAlignment="1">
      <alignment horizontal="left"/>
    </xf>
    <xf numFmtId="0" fontId="9" fillId="0" borderId="34" xfId="12" applyFont="1" applyBorder="1" applyAlignment="1">
      <alignment horizontal="left"/>
    </xf>
    <xf numFmtId="0" fontId="9" fillId="0" borderId="44" xfId="12" applyFont="1" applyBorder="1" applyAlignment="1">
      <alignment horizontal="left"/>
    </xf>
    <xf numFmtId="0" fontId="9" fillId="0" borderId="35" xfId="15" applyFont="1" applyBorder="1" applyAlignment="1">
      <alignment horizontal="left" vertical="center" wrapText="1"/>
    </xf>
    <xf numFmtId="0" fontId="9" fillId="0" borderId="80" xfId="15" applyFont="1" applyBorder="1" applyAlignment="1">
      <alignment horizontal="left" vertical="center" wrapText="1"/>
    </xf>
    <xf numFmtId="0" fontId="9" fillId="0" borderId="58" xfId="15" applyFont="1" applyBorder="1" applyAlignment="1">
      <alignment horizontal="left" vertical="center" wrapText="1"/>
    </xf>
    <xf numFmtId="0" fontId="9" fillId="0" borderId="63" xfId="15" applyFont="1" applyBorder="1" applyAlignment="1">
      <alignment horizontal="left" vertical="center" wrapText="1"/>
    </xf>
    <xf numFmtId="0" fontId="9" fillId="0" borderId="114" xfId="15" applyFont="1" applyBorder="1" applyAlignment="1">
      <alignment horizontal="left" vertical="center" wrapText="1"/>
    </xf>
    <xf numFmtId="0" fontId="9" fillId="0" borderId="34" xfId="15" applyFont="1" applyBorder="1" applyAlignment="1">
      <alignment horizontal="left" vertical="center" wrapText="1"/>
    </xf>
    <xf numFmtId="0" fontId="9" fillId="0" borderId="44" xfId="15" applyFont="1" applyBorder="1" applyAlignment="1">
      <alignment horizontal="left" vertical="center" wrapText="1"/>
    </xf>
    <xf numFmtId="0" fontId="9" fillId="0" borderId="102" xfId="15" applyFont="1" applyBorder="1" applyAlignment="1">
      <alignment horizontal="left" vertical="center" wrapText="1"/>
    </xf>
    <xf numFmtId="0" fontId="9" fillId="0" borderId="59" xfId="15" applyFont="1" applyBorder="1" applyAlignment="1">
      <alignment horizontal="left" vertical="center" wrapText="1"/>
    </xf>
    <xf numFmtId="0" fontId="9" fillId="0" borderId="48" xfId="15" applyFont="1" applyBorder="1" applyAlignment="1">
      <alignment horizontal="left" vertical="center" wrapText="1"/>
    </xf>
    <xf numFmtId="0" fontId="10" fillId="0" borderId="6" xfId="12" applyFont="1" applyFill="1" applyBorder="1" applyAlignment="1">
      <alignment wrapText="1"/>
    </xf>
    <xf numFmtId="0" fontId="10" fillId="0" borderId="7" xfId="12" applyFont="1" applyFill="1" applyBorder="1" applyAlignment="1">
      <alignment wrapText="1"/>
    </xf>
    <xf numFmtId="0" fontId="10" fillId="0" borderId="27" xfId="12" applyFont="1" applyFill="1" applyBorder="1" applyAlignment="1">
      <alignment wrapText="1"/>
    </xf>
    <xf numFmtId="0" fontId="10" fillId="0" borderId="2" xfId="12" applyFont="1" applyBorder="1" applyAlignment="1">
      <alignment horizontal="left" vertical="top"/>
    </xf>
    <xf numFmtId="0" fontId="10" fillId="0" borderId="3" xfId="12" applyFont="1" applyBorder="1" applyAlignment="1">
      <alignment horizontal="left" vertical="top"/>
    </xf>
    <xf numFmtId="0" fontId="10" fillId="0" borderId="8" xfId="12" applyFont="1" applyBorder="1" applyAlignment="1">
      <alignment horizontal="left" vertical="top"/>
    </xf>
    <xf numFmtId="0" fontId="10" fillId="0" borderId="79" xfId="12" applyFont="1" applyFill="1" applyBorder="1" applyAlignment="1">
      <alignment horizontal="left" vertical="center" wrapText="1"/>
    </xf>
    <xf numFmtId="0" fontId="10" fillId="0" borderId="1" xfId="12" applyFont="1" applyFill="1" applyBorder="1" applyAlignment="1">
      <alignment horizontal="left" vertical="center" wrapText="1"/>
    </xf>
    <xf numFmtId="0" fontId="10" fillId="0" borderId="9" xfId="12" applyFont="1" applyBorder="1" applyAlignment="1">
      <alignment horizontal="left" vertical="center" wrapText="1"/>
    </xf>
    <xf numFmtId="0" fontId="10" fillId="0" borderId="70" xfId="12" applyFont="1" applyBorder="1" applyAlignment="1">
      <alignment horizontal="left" vertical="center" wrapText="1"/>
    </xf>
    <xf numFmtId="0" fontId="9" fillId="0" borderId="50" xfId="9" applyFont="1" applyFill="1" applyBorder="1" applyAlignment="1">
      <alignment horizontal="center"/>
    </xf>
    <xf numFmtId="0" fontId="9" fillId="0" borderId="57" xfId="9" applyFont="1" applyFill="1" applyBorder="1" applyAlignment="1">
      <alignment horizontal="center"/>
    </xf>
    <xf numFmtId="0" fontId="10" fillId="0" borderId="7" xfId="12" applyFont="1" applyBorder="1" applyAlignment="1">
      <alignment horizontal="left"/>
    </xf>
    <xf numFmtId="0" fontId="10" fillId="0" borderId="27" xfId="12" applyFont="1" applyBorder="1" applyAlignment="1">
      <alignment horizontal="left"/>
    </xf>
    <xf numFmtId="0" fontId="10" fillId="0" borderId="78" xfId="12" applyFont="1" applyFill="1" applyBorder="1" applyAlignment="1">
      <alignment horizontal="left" vertical="top"/>
    </xf>
    <xf numFmtId="0" fontId="10" fillId="0" borderId="60" xfId="12" applyFont="1" applyFill="1" applyBorder="1" applyAlignment="1">
      <alignment horizontal="left" vertical="top"/>
    </xf>
    <xf numFmtId="0" fontId="10" fillId="0" borderId="0" xfId="12" applyFont="1" applyBorder="1" applyAlignment="1">
      <alignment horizontal="left" vertical="center" wrapText="1"/>
    </xf>
    <xf numFmtId="0" fontId="10" fillId="0" borderId="26" xfId="12" applyFont="1" applyBorder="1" applyAlignment="1">
      <alignment horizontal="left" vertical="center" wrapText="1"/>
    </xf>
    <xf numFmtId="0" fontId="10" fillId="0" borderId="79" xfId="12" applyFont="1" applyFill="1" applyBorder="1" applyAlignment="1">
      <alignment horizontal="left"/>
    </xf>
    <xf numFmtId="0" fontId="10" fillId="0" borderId="1" xfId="12" applyFont="1" applyFill="1" applyBorder="1" applyAlignment="1">
      <alignment horizontal="left"/>
    </xf>
    <xf numFmtId="0" fontId="10" fillId="0" borderId="1" xfId="12" applyFont="1" applyFill="1" applyBorder="1" applyAlignment="1">
      <alignment horizontal="center" vertical="center" wrapText="1"/>
    </xf>
    <xf numFmtId="0" fontId="11" fillId="0" borderId="1" xfId="12" applyFont="1" applyFill="1" applyBorder="1" applyAlignment="1">
      <alignment horizontal="center"/>
    </xf>
    <xf numFmtId="0" fontId="10" fillId="0" borderId="0" xfId="12" applyFont="1" applyBorder="1" applyAlignment="1">
      <alignment horizontal="left"/>
    </xf>
    <xf numFmtId="0" fontId="10" fillId="0" borderId="5" xfId="12" applyFont="1" applyBorder="1" applyAlignment="1">
      <alignment horizontal="left"/>
    </xf>
    <xf numFmtId="0" fontId="11" fillId="3" borderId="1" xfId="12" applyFont="1" applyFill="1" applyBorder="1" applyAlignment="1">
      <alignment horizontal="center" vertical="center"/>
    </xf>
    <xf numFmtId="0" fontId="11" fillId="3" borderId="23" xfId="12" applyFont="1" applyFill="1" applyBorder="1" applyAlignment="1">
      <alignment horizontal="center" vertical="center"/>
    </xf>
    <xf numFmtId="0" fontId="9" fillId="0" borderId="51" xfId="12" applyFont="1" applyBorder="1" applyAlignment="1">
      <alignment horizontal="left" vertical="center" wrapText="1"/>
    </xf>
    <xf numFmtId="0" fontId="9" fillId="0" borderId="52" xfId="12" applyFont="1" applyBorder="1" applyAlignment="1">
      <alignment horizontal="left" vertical="center" wrapText="1"/>
    </xf>
    <xf numFmtId="0" fontId="10" fillId="0" borderId="51" xfId="12" applyFont="1" applyFill="1" applyBorder="1" applyAlignment="1">
      <alignment wrapText="1"/>
    </xf>
    <xf numFmtId="0" fontId="10" fillId="0" borderId="54" xfId="12" applyFont="1" applyFill="1" applyBorder="1" applyAlignment="1">
      <alignment wrapText="1"/>
    </xf>
    <xf numFmtId="0" fontId="10" fillId="0" borderId="69" xfId="12" applyFont="1" applyFill="1" applyBorder="1" applyAlignment="1">
      <alignment wrapText="1"/>
    </xf>
    <xf numFmtId="0" fontId="9" fillId="0" borderId="4" xfId="12" applyFont="1" applyBorder="1" applyAlignment="1">
      <alignment horizontal="center" vertical="center"/>
    </xf>
    <xf numFmtId="0" fontId="9" fillId="0" borderId="0" xfId="12" applyFont="1" applyBorder="1" applyAlignment="1">
      <alignment horizontal="center" vertical="center"/>
    </xf>
    <xf numFmtId="0" fontId="25" fillId="0" borderId="85" xfId="12" applyFont="1" applyBorder="1" applyAlignment="1">
      <alignment horizontal="left"/>
    </xf>
    <xf numFmtId="0" fontId="25" fillId="0" borderId="86" xfId="12" applyFont="1" applyBorder="1" applyAlignment="1">
      <alignment horizontal="left"/>
    </xf>
    <xf numFmtId="0" fontId="9" fillId="0" borderId="41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24" fillId="0" borderId="42" xfId="12" applyFont="1" applyBorder="1" applyAlignment="1">
      <alignment horizontal="center"/>
    </xf>
    <xf numFmtId="0" fontId="24" fillId="0" borderId="43" xfId="12" applyFont="1" applyBorder="1" applyAlignment="1">
      <alignment horizontal="center"/>
    </xf>
    <xf numFmtId="0" fontId="10" fillId="0" borderId="6" xfId="12" applyFont="1" applyFill="1" applyBorder="1" applyAlignment="1">
      <alignment horizontal="center"/>
    </xf>
    <xf numFmtId="0" fontId="10" fillId="0" borderId="7" xfId="12" applyFont="1" applyFill="1" applyBorder="1" applyAlignment="1">
      <alignment horizontal="center"/>
    </xf>
    <xf numFmtId="0" fontId="10" fillId="0" borderId="18" xfId="12" applyFont="1" applyFill="1" applyBorder="1" applyAlignment="1">
      <alignment horizontal="center"/>
    </xf>
    <xf numFmtId="0" fontId="9" fillId="0" borderId="19" xfId="9" applyFont="1" applyFill="1" applyBorder="1" applyAlignment="1">
      <alignment horizontal="center"/>
    </xf>
    <xf numFmtId="0" fontId="9" fillId="0" borderId="47" xfId="9" applyFont="1" applyFill="1" applyBorder="1" applyAlignment="1">
      <alignment horizontal="center"/>
    </xf>
    <xf numFmtId="0" fontId="9" fillId="0" borderId="52" xfId="12" applyFont="1" applyBorder="1" applyAlignment="1">
      <alignment horizontal="left"/>
    </xf>
    <xf numFmtId="187" fontId="10" fillId="0" borderId="14" xfId="6" applyFont="1" applyFill="1" applyBorder="1" applyAlignment="1">
      <alignment horizontal="center"/>
    </xf>
    <xf numFmtId="187" fontId="10" fillId="0" borderId="16" xfId="6" applyFont="1" applyFill="1" applyBorder="1" applyAlignment="1">
      <alignment horizontal="center"/>
    </xf>
    <xf numFmtId="0" fontId="9" fillId="0" borderId="62" xfId="9" applyFont="1" applyFill="1" applyBorder="1" applyAlignment="1">
      <alignment horizontal="left"/>
    </xf>
    <xf numFmtId="0" fontId="9" fillId="0" borderId="112" xfId="9" applyFont="1" applyFill="1" applyBorder="1" applyAlignment="1">
      <alignment horizontal="left"/>
    </xf>
    <xf numFmtId="0" fontId="9" fillId="0" borderId="58" xfId="12" applyFont="1" applyBorder="1" applyAlignment="1">
      <alignment horizontal="left" wrapText="1"/>
    </xf>
    <xf numFmtId="0" fontId="9" fillId="0" borderId="63" xfId="12" applyFont="1" applyBorder="1" applyAlignment="1">
      <alignment horizontal="left" wrapText="1"/>
    </xf>
    <xf numFmtId="0" fontId="10" fillId="0" borderId="4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1" fillId="0" borderId="35" xfId="12" applyFont="1" applyBorder="1" applyAlignment="1">
      <alignment horizontal="left" vertical="center" wrapText="1"/>
    </xf>
    <xf numFmtId="0" fontId="11" fillId="0" borderId="34" xfId="12" applyFont="1" applyBorder="1" applyAlignment="1">
      <alignment horizontal="left" vertical="center" wrapText="1"/>
    </xf>
    <xf numFmtId="0" fontId="11" fillId="0" borderId="44" xfId="12" applyFont="1" applyBorder="1" applyAlignment="1">
      <alignment horizontal="left" vertical="center" wrapText="1"/>
    </xf>
    <xf numFmtId="0" fontId="11" fillId="0" borderId="4" xfId="12" applyFont="1" applyBorder="1" applyAlignment="1">
      <alignment horizontal="left" vertical="center" wrapText="1"/>
    </xf>
    <xf numFmtId="0" fontId="11" fillId="0" borderId="0" xfId="12" applyFont="1" applyBorder="1" applyAlignment="1">
      <alignment horizontal="left" vertical="center" wrapText="1"/>
    </xf>
    <xf numFmtId="0" fontId="11" fillId="0" borderId="5" xfId="12" applyFont="1" applyBorder="1" applyAlignment="1">
      <alignment horizontal="left" vertical="center" wrapText="1"/>
    </xf>
    <xf numFmtId="0" fontId="25" fillId="0" borderId="4" xfId="12" applyFont="1" applyBorder="1" applyAlignment="1">
      <alignment horizontal="center"/>
    </xf>
    <xf numFmtId="0" fontId="25" fillId="0" borderId="0" xfId="12" applyFont="1" applyBorder="1" applyAlignment="1">
      <alignment horizontal="center"/>
    </xf>
    <xf numFmtId="0" fontId="25" fillId="0" borderId="5" xfId="12" applyFont="1" applyBorder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35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44" xfId="0" applyFont="1" applyBorder="1" applyAlignment="1">
      <alignment horizontal="left"/>
    </xf>
    <xf numFmtId="0" fontId="10" fillId="0" borderId="58" xfId="0" applyFont="1" applyBorder="1" applyAlignment="1">
      <alignment horizontal="center"/>
    </xf>
    <xf numFmtId="0" fontId="10" fillId="0" borderId="59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25" fillId="0" borderId="58" xfId="12" applyFont="1" applyBorder="1" applyAlignment="1">
      <alignment horizontal="center"/>
    </xf>
    <xf numFmtId="0" fontId="25" fillId="0" borderId="59" xfId="12" applyFont="1" applyBorder="1" applyAlignment="1">
      <alignment horizontal="center"/>
    </xf>
    <xf numFmtId="0" fontId="25" fillId="0" borderId="48" xfId="12" applyFont="1" applyBorder="1" applyAlignment="1">
      <alignment horizontal="center"/>
    </xf>
    <xf numFmtId="0" fontId="10" fillId="5" borderId="35" xfId="12" applyFont="1" applyFill="1" applyBorder="1" applyAlignment="1">
      <alignment horizontal="center" vertical="center"/>
    </xf>
    <xf numFmtId="0" fontId="10" fillId="5" borderId="34" xfId="12" applyFont="1" applyFill="1" applyBorder="1" applyAlignment="1">
      <alignment horizontal="center" vertical="center"/>
    </xf>
    <xf numFmtId="0" fontId="10" fillId="5" borderId="80" xfId="12" applyFont="1" applyFill="1" applyBorder="1" applyAlignment="1">
      <alignment horizontal="center" vertical="center"/>
    </xf>
    <xf numFmtId="0" fontId="10" fillId="4" borderId="58" xfId="12" applyFont="1" applyFill="1" applyBorder="1" applyAlignment="1">
      <alignment horizontal="center" vertical="center"/>
    </xf>
    <xf numFmtId="0" fontId="10" fillId="4" borderId="59" xfId="12" applyFont="1" applyFill="1" applyBorder="1" applyAlignment="1">
      <alignment horizontal="center" vertical="center"/>
    </xf>
    <xf numFmtId="0" fontId="10" fillId="4" borderId="63" xfId="12" applyFont="1" applyFill="1" applyBorder="1" applyAlignment="1">
      <alignment horizontal="center" vertical="center"/>
    </xf>
    <xf numFmtId="0" fontId="10" fillId="0" borderId="6" xfId="12" applyFont="1" applyBorder="1" applyAlignment="1">
      <alignment horizontal="center"/>
    </xf>
    <xf numFmtId="0" fontId="10" fillId="0" borderId="7" xfId="12" applyFont="1" applyBorder="1" applyAlignment="1">
      <alignment horizontal="center"/>
    </xf>
    <xf numFmtId="0" fontId="10" fillId="0" borderId="27" xfId="12" applyFont="1" applyBorder="1" applyAlignment="1">
      <alignment horizontal="center"/>
    </xf>
    <xf numFmtId="0" fontId="9" fillId="0" borderId="45" xfId="9" applyFont="1" applyFill="1" applyBorder="1" applyAlignment="1">
      <alignment horizontal="center"/>
    </xf>
    <xf numFmtId="0" fontId="9" fillId="0" borderId="81" xfId="9" applyFont="1" applyFill="1" applyBorder="1" applyAlignment="1">
      <alignment horizontal="center"/>
    </xf>
    <xf numFmtId="0" fontId="9" fillId="0" borderId="58" xfId="15" applyFont="1" applyBorder="1" applyAlignment="1">
      <alignment horizontal="center"/>
    </xf>
    <xf numFmtId="0" fontId="9" fillId="0" borderId="59" xfId="15" applyFont="1" applyBorder="1" applyAlignment="1">
      <alignment horizontal="center"/>
    </xf>
    <xf numFmtId="0" fontId="9" fillId="0" borderId="48" xfId="15" applyFont="1" applyBorder="1" applyAlignment="1">
      <alignment horizontal="center"/>
    </xf>
    <xf numFmtId="0" fontId="10" fillId="0" borderId="11" xfId="12" applyFont="1" applyBorder="1" applyAlignment="1">
      <alignment horizontal="left"/>
    </xf>
    <xf numFmtId="0" fontId="10" fillId="0" borderId="12" xfId="12" applyFont="1" applyBorder="1" applyAlignment="1">
      <alignment horizontal="left"/>
    </xf>
    <xf numFmtId="0" fontId="10" fillId="0" borderId="13" xfId="12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10" fillId="0" borderId="18" xfId="0" applyFont="1" applyBorder="1" applyAlignment="1">
      <alignment horizontal="left"/>
    </xf>
    <xf numFmtId="0" fontId="9" fillId="0" borderId="51" xfId="12" applyFont="1" applyBorder="1" applyAlignment="1">
      <alignment horizontal="left" vertical="center"/>
    </xf>
    <xf numFmtId="0" fontId="9" fillId="0" borderId="52" xfId="12" applyFont="1" applyBorder="1" applyAlignment="1">
      <alignment horizontal="left" vertical="center"/>
    </xf>
    <xf numFmtId="0" fontId="9" fillId="0" borderId="58" xfId="12" applyFont="1" applyBorder="1" applyAlignment="1">
      <alignment horizontal="left" vertical="center"/>
    </xf>
    <xf numFmtId="0" fontId="9" fillId="0" borderId="63" xfId="12" applyFont="1" applyBorder="1" applyAlignment="1">
      <alignment horizontal="left" vertical="center"/>
    </xf>
    <xf numFmtId="0" fontId="9" fillId="0" borderId="80" xfId="12" applyFont="1" applyBorder="1" applyAlignment="1">
      <alignment horizontal="center" vertical="center"/>
    </xf>
    <xf numFmtId="0" fontId="9" fillId="0" borderId="47" xfId="12" applyFont="1" applyBorder="1" applyAlignment="1">
      <alignment horizontal="center" vertical="center"/>
    </xf>
    <xf numFmtId="0" fontId="10" fillId="0" borderId="97" xfId="12" applyFont="1" applyBorder="1" applyAlignment="1">
      <alignment horizontal="left"/>
    </xf>
    <xf numFmtId="0" fontId="9" fillId="0" borderId="114" xfId="15" applyFont="1" applyBorder="1" applyAlignment="1">
      <alignment horizontal="left" vertical="center"/>
    </xf>
    <xf numFmtId="0" fontId="9" fillId="0" borderId="34" xfId="15" applyFont="1" applyBorder="1" applyAlignment="1">
      <alignment horizontal="left" vertical="center"/>
    </xf>
    <xf numFmtId="0" fontId="9" fillId="0" borderId="44" xfId="15" applyFont="1" applyBorder="1" applyAlignment="1">
      <alignment horizontal="left" vertical="center"/>
    </xf>
    <xf numFmtId="0" fontId="9" fillId="0" borderId="102" xfId="15" applyFont="1" applyBorder="1" applyAlignment="1">
      <alignment horizontal="left" vertical="center"/>
    </xf>
    <xf numFmtId="0" fontId="9" fillId="0" borderId="59" xfId="15" applyFont="1" applyBorder="1" applyAlignment="1">
      <alignment horizontal="left" vertical="center"/>
    </xf>
    <xf numFmtId="0" fontId="9" fillId="0" borderId="48" xfId="15" applyFont="1" applyBorder="1" applyAlignment="1">
      <alignment horizontal="left" vertical="center"/>
    </xf>
    <xf numFmtId="0" fontId="10" fillId="0" borderId="16" xfId="12" applyFont="1" applyBorder="1" applyAlignment="1">
      <alignment horizontal="left"/>
    </xf>
    <xf numFmtId="0" fontId="9" fillId="0" borderId="2" xfId="12" applyFont="1" applyFill="1" applyBorder="1" applyAlignment="1">
      <alignment horizontal="left" vertical="top"/>
    </xf>
    <xf numFmtId="0" fontId="9" fillId="0" borderId="3" xfId="12" applyFont="1" applyFill="1" applyBorder="1" applyAlignment="1">
      <alignment horizontal="left" vertical="top"/>
    </xf>
    <xf numFmtId="0" fontId="9" fillId="0" borderId="33" xfId="12" applyFont="1" applyFill="1" applyBorder="1" applyAlignment="1">
      <alignment horizontal="left" vertical="top"/>
    </xf>
    <xf numFmtId="0" fontId="9" fillId="0" borderId="56" xfId="12" applyFont="1" applyBorder="1" applyAlignment="1">
      <alignment horizontal="left" vertical="center"/>
    </xf>
    <xf numFmtId="0" fontId="9" fillId="0" borderId="0" xfId="12" applyFont="1" applyBorder="1" applyAlignment="1">
      <alignment horizontal="left" vertical="center"/>
    </xf>
    <xf numFmtId="0" fontId="9" fillId="0" borderId="5" xfId="12" applyFont="1" applyBorder="1" applyAlignment="1">
      <alignment horizontal="left" vertical="center"/>
    </xf>
    <xf numFmtId="0" fontId="9" fillId="0" borderId="6" xfId="12" applyFont="1" applyFill="1" applyBorder="1" applyAlignment="1">
      <alignment horizontal="left"/>
    </xf>
    <xf numFmtId="0" fontId="9" fillId="0" borderId="7" xfId="12" applyFont="1" applyFill="1" applyBorder="1" applyAlignment="1">
      <alignment horizontal="left"/>
    </xf>
    <xf numFmtId="0" fontId="9" fillId="0" borderId="18" xfId="12" applyFont="1" applyFill="1" applyBorder="1" applyAlignment="1">
      <alignment horizontal="left"/>
    </xf>
    <xf numFmtId="0" fontId="9" fillId="0" borderId="6" xfId="12" applyFont="1" applyBorder="1" applyAlignment="1">
      <alignment horizontal="left"/>
    </xf>
    <xf numFmtId="0" fontId="9" fillId="0" borderId="7" xfId="12" applyFont="1" applyBorder="1" applyAlignment="1">
      <alignment horizontal="left"/>
    </xf>
    <xf numFmtId="0" fontId="9" fillId="0" borderId="18" xfId="12" applyFont="1" applyBorder="1" applyAlignment="1">
      <alignment horizontal="left"/>
    </xf>
    <xf numFmtId="43" fontId="10" fillId="0" borderId="2" xfId="9" applyNumberFormat="1" applyFont="1" applyFill="1" applyBorder="1" applyAlignment="1">
      <alignment horizontal="left"/>
    </xf>
    <xf numFmtId="43" fontId="10" fillId="0" borderId="33" xfId="9" applyNumberFormat="1" applyFont="1" applyFill="1" applyBorder="1" applyAlignment="1">
      <alignment horizontal="left"/>
    </xf>
    <xf numFmtId="43" fontId="9" fillId="0" borderId="19" xfId="9" applyNumberFormat="1" applyFont="1" applyFill="1" applyBorder="1" applyAlignment="1">
      <alignment horizontal="left"/>
    </xf>
    <xf numFmtId="0" fontId="9" fillId="0" borderId="47" xfId="9" applyFont="1" applyFill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0" fillId="0" borderId="20" xfId="12" applyFont="1" applyBorder="1" applyAlignment="1">
      <alignment horizontal="center"/>
    </xf>
    <xf numFmtId="0" fontId="10" fillId="0" borderId="58" xfId="0" applyFont="1" applyBorder="1" applyAlignment="1">
      <alignment horizontal="left"/>
    </xf>
    <xf numFmtId="0" fontId="10" fillId="0" borderId="59" xfId="0" applyFont="1" applyBorder="1" applyAlignment="1">
      <alignment horizontal="left"/>
    </xf>
    <xf numFmtId="0" fontId="10" fillId="0" borderId="63" xfId="0" applyFont="1" applyBorder="1" applyAlignment="1">
      <alignment horizontal="left"/>
    </xf>
    <xf numFmtId="0" fontId="10" fillId="0" borderId="63" xfId="0" applyFont="1" applyBorder="1" applyAlignment="1">
      <alignment horizontal="center"/>
    </xf>
    <xf numFmtId="0" fontId="10" fillId="0" borderId="0" xfId="12" applyFont="1" applyAlignment="1">
      <alignment horizontal="left"/>
    </xf>
    <xf numFmtId="0" fontId="10" fillId="0" borderId="26" xfId="0" applyFont="1" applyBorder="1" applyAlignment="1">
      <alignment horizontal="center"/>
    </xf>
    <xf numFmtId="0" fontId="24" fillId="0" borderId="93" xfId="12" applyFont="1" applyBorder="1" applyAlignment="1">
      <alignment horizontal="center"/>
    </xf>
    <xf numFmtId="0" fontId="10" fillId="0" borderId="80" xfId="0" applyFont="1" applyBorder="1" applyAlignment="1">
      <alignment horizontal="left"/>
    </xf>
    <xf numFmtId="0" fontId="25" fillId="0" borderId="56" xfId="12" applyFont="1" applyBorder="1" applyAlignment="1">
      <alignment horizontal="center"/>
    </xf>
    <xf numFmtId="0" fontId="9" fillId="0" borderId="92" xfId="0" applyFont="1" applyBorder="1" applyAlignment="1">
      <alignment horizontal="center"/>
    </xf>
    <xf numFmtId="0" fontId="9" fillId="0" borderId="27" xfId="12" applyFont="1" applyBorder="1" applyAlignment="1">
      <alignment horizontal="left"/>
    </xf>
    <xf numFmtId="0" fontId="9" fillId="0" borderId="35" xfId="12" quotePrefix="1" applyFont="1" applyBorder="1" applyAlignment="1">
      <alignment horizontal="left" vertical="center"/>
    </xf>
    <xf numFmtId="0" fontId="10" fillId="0" borderId="2" xfId="12" quotePrefix="1" applyFont="1" applyFill="1" applyBorder="1" applyAlignment="1">
      <alignment wrapText="1"/>
    </xf>
    <xf numFmtId="0" fontId="10" fillId="0" borderId="3" xfId="12" applyFont="1" applyFill="1" applyBorder="1" applyAlignment="1"/>
    <xf numFmtId="0" fontId="10" fillId="0" borderId="8" xfId="12" applyFont="1" applyFill="1" applyBorder="1" applyAlignment="1"/>
    <xf numFmtId="0" fontId="9" fillId="0" borderId="21" xfId="12" applyFont="1" applyBorder="1" applyAlignment="1">
      <alignment horizontal="center" vertical="center"/>
    </xf>
    <xf numFmtId="0" fontId="9" fillId="0" borderId="35" xfId="15" quotePrefix="1" applyFont="1" applyBorder="1" applyAlignment="1">
      <alignment horizontal="left" vertical="center"/>
    </xf>
    <xf numFmtId="0" fontId="9" fillId="0" borderId="80" xfId="15" quotePrefix="1" applyFont="1" applyBorder="1" applyAlignment="1">
      <alignment horizontal="left" vertical="center"/>
    </xf>
    <xf numFmtId="0" fontId="9" fillId="0" borderId="4" xfId="15" quotePrefix="1" applyFont="1" applyBorder="1" applyAlignment="1">
      <alignment horizontal="left" vertical="center"/>
    </xf>
    <xf numFmtId="0" fontId="9" fillId="0" borderId="26" xfId="15" quotePrefix="1" applyFont="1" applyBorder="1" applyAlignment="1">
      <alignment horizontal="left" vertical="center"/>
    </xf>
    <xf numFmtId="0" fontId="9" fillId="0" borderId="58" xfId="15" quotePrefix="1" applyFont="1" applyBorder="1" applyAlignment="1">
      <alignment horizontal="left" vertical="center"/>
    </xf>
    <xf numFmtId="0" fontId="9" fillId="0" borderId="63" xfId="15" quotePrefix="1" applyFont="1" applyBorder="1" applyAlignment="1">
      <alignment horizontal="left" vertical="center"/>
    </xf>
    <xf numFmtId="0" fontId="9" fillId="0" borderId="51" xfId="12" quotePrefix="1" applyFont="1" applyBorder="1" applyAlignment="1">
      <alignment horizontal="center" vertical="center"/>
    </xf>
    <xf numFmtId="0" fontId="9" fillId="0" borderId="52" xfId="12" quotePrefix="1" applyFont="1" applyBorder="1" applyAlignment="1">
      <alignment horizontal="center" vertical="center"/>
    </xf>
    <xf numFmtId="0" fontId="9" fillId="0" borderId="4" xfId="12" quotePrefix="1" applyFont="1" applyBorder="1" applyAlignment="1">
      <alignment horizontal="center" vertical="center"/>
    </xf>
    <xf numFmtId="0" fontId="9" fillId="0" borderId="26" xfId="12" quotePrefix="1" applyFont="1" applyBorder="1" applyAlignment="1">
      <alignment horizontal="center" vertical="center"/>
    </xf>
    <xf numFmtId="0" fontId="9" fillId="0" borderId="58" xfId="12" quotePrefix="1" applyFont="1" applyBorder="1" applyAlignment="1">
      <alignment horizontal="center" vertical="center"/>
    </xf>
    <xf numFmtId="0" fontId="9" fillId="0" borderId="63" xfId="12" quotePrefix="1" applyFont="1" applyBorder="1" applyAlignment="1">
      <alignment horizontal="center" vertical="center"/>
    </xf>
    <xf numFmtId="0" fontId="6" fillId="0" borderId="95" xfId="12" applyFont="1" applyBorder="1" applyAlignment="1">
      <alignment horizontal="left" vertical="center"/>
    </xf>
    <xf numFmtId="0" fontId="6" fillId="0" borderId="3" xfId="12" applyFont="1" applyBorder="1" applyAlignment="1">
      <alignment horizontal="left" vertical="center"/>
    </xf>
    <xf numFmtId="0" fontId="6" fillId="0" borderId="8" xfId="12" applyFont="1" applyBorder="1" applyAlignment="1">
      <alignment horizontal="left" vertical="center"/>
    </xf>
    <xf numFmtId="0" fontId="9" fillId="0" borderId="0" xfId="15" applyFont="1" applyBorder="1" applyAlignment="1">
      <alignment horizontal="left" vertical="center"/>
    </xf>
    <xf numFmtId="0" fontId="9" fillId="0" borderId="5" xfId="15" applyFont="1" applyBorder="1" applyAlignment="1">
      <alignment horizontal="left" vertical="center"/>
    </xf>
    <xf numFmtId="0" fontId="9" fillId="0" borderId="80" xfId="12" quotePrefix="1" applyFont="1" applyBorder="1" applyAlignment="1">
      <alignment horizontal="left" vertical="center"/>
    </xf>
    <xf numFmtId="0" fontId="9" fillId="0" borderId="19" xfId="12" quotePrefix="1" applyFont="1" applyBorder="1" applyAlignment="1">
      <alignment horizontal="left" vertical="center"/>
    </xf>
    <xf numFmtId="0" fontId="9" fillId="0" borderId="47" xfId="12" quotePrefix="1" applyFont="1" applyBorder="1" applyAlignment="1">
      <alignment horizontal="left" vertical="center"/>
    </xf>
    <xf numFmtId="0" fontId="9" fillId="0" borderId="7" xfId="12" applyFont="1" applyBorder="1" applyAlignment="1">
      <alignment horizontal="left" vertical="center"/>
    </xf>
    <xf numFmtId="0" fontId="9" fillId="0" borderId="27" xfId="12" applyFont="1" applyBorder="1" applyAlignment="1">
      <alignment horizontal="left" vertical="center"/>
    </xf>
    <xf numFmtId="0" fontId="10" fillId="0" borderId="86" xfId="12" quotePrefix="1" applyFont="1" applyBorder="1" applyAlignment="1">
      <alignment horizontal="left"/>
    </xf>
    <xf numFmtId="0" fontId="10" fillId="0" borderId="86" xfId="12" applyFont="1" applyBorder="1" applyAlignment="1">
      <alignment horizontal="left"/>
    </xf>
    <xf numFmtId="0" fontId="10" fillId="0" borderId="87" xfId="12" applyFont="1" applyBorder="1" applyAlignment="1">
      <alignment horizontal="left"/>
    </xf>
    <xf numFmtId="0" fontId="10" fillId="0" borderId="109" xfId="12" quotePrefix="1" applyFont="1" applyFill="1" applyBorder="1" applyAlignment="1">
      <alignment horizontal="left" vertical="center"/>
    </xf>
    <xf numFmtId="0" fontId="10" fillId="0" borderId="46" xfId="12" applyFont="1" applyFill="1" applyBorder="1" applyAlignment="1">
      <alignment horizontal="left" vertical="center"/>
    </xf>
    <xf numFmtId="0" fontId="10" fillId="0" borderId="35" xfId="12" quotePrefix="1" applyFont="1" applyBorder="1" applyAlignment="1">
      <alignment horizontal="left" vertical="center"/>
    </xf>
    <xf numFmtId="0" fontId="10" fillId="0" borderId="34" xfId="12" applyFont="1" applyBorder="1" applyAlignment="1">
      <alignment horizontal="left" vertical="center"/>
    </xf>
    <xf numFmtId="0" fontId="10" fillId="0" borderId="44" xfId="12" applyFont="1" applyBorder="1" applyAlignment="1">
      <alignment horizontal="left" vertical="center"/>
    </xf>
    <xf numFmtId="0" fontId="10" fillId="0" borderId="7" xfId="12" applyFont="1" applyFill="1" applyBorder="1" applyAlignment="1">
      <alignment horizontal="center" vertical="center"/>
    </xf>
    <xf numFmtId="0" fontId="10" fillId="0" borderId="7" xfId="12" quotePrefix="1" applyFont="1" applyFill="1" applyBorder="1" applyAlignment="1">
      <alignment horizontal="center" vertical="center"/>
    </xf>
    <xf numFmtId="0" fontId="9" fillId="0" borderId="0" xfId="12" quotePrefix="1" applyFont="1" applyBorder="1" applyAlignment="1">
      <alignment horizontal="left" vertical="center"/>
    </xf>
    <xf numFmtId="0" fontId="9" fillId="0" borderId="2" xfId="12" quotePrefix="1" applyFont="1" applyFill="1" applyBorder="1" applyAlignment="1">
      <alignment horizontal="left" vertical="center"/>
    </xf>
    <xf numFmtId="0" fontId="9" fillId="0" borderId="3" xfId="12" applyFont="1" applyFill="1" applyBorder="1" applyAlignment="1">
      <alignment horizontal="left" vertical="center"/>
    </xf>
    <xf numFmtId="0" fontId="9" fillId="0" borderId="6" xfId="12" quotePrefix="1" applyFont="1" applyFill="1" applyBorder="1" applyAlignment="1">
      <alignment horizontal="left" vertical="center"/>
    </xf>
    <xf numFmtId="0" fontId="9" fillId="0" borderId="7" xfId="12" applyFont="1" applyFill="1" applyBorder="1" applyAlignment="1">
      <alignment horizontal="left" vertical="center"/>
    </xf>
    <xf numFmtId="0" fontId="10" fillId="0" borderId="6" xfId="12" quotePrefix="1" applyFont="1" applyFill="1" applyBorder="1" applyAlignment="1">
      <alignment horizontal="left" vertical="center"/>
    </xf>
    <xf numFmtId="0" fontId="10" fillId="0" borderId="7" xfId="12" applyFont="1" applyFill="1" applyBorder="1" applyAlignment="1">
      <alignment horizontal="left" vertical="center"/>
    </xf>
    <xf numFmtId="0" fontId="10" fillId="0" borderId="7" xfId="12" quotePrefix="1" applyFont="1" applyFill="1" applyBorder="1" applyAlignment="1">
      <alignment horizontal="left" vertical="center"/>
    </xf>
    <xf numFmtId="0" fontId="10" fillId="0" borderId="15" xfId="12" quotePrefix="1" applyFont="1" applyBorder="1" applyAlignment="1">
      <alignment horizontal="left" vertical="center"/>
    </xf>
    <xf numFmtId="0" fontId="10" fillId="0" borderId="84" xfId="12" quotePrefix="1" applyFont="1" applyBorder="1" applyAlignment="1">
      <alignment horizontal="left" vertical="center"/>
    </xf>
    <xf numFmtId="0" fontId="10" fillId="0" borderId="54" xfId="12" quotePrefix="1" applyFont="1" applyFill="1" applyBorder="1" applyAlignment="1">
      <alignment horizontal="center" vertical="center"/>
    </xf>
    <xf numFmtId="0" fontId="10" fillId="0" borderId="54" xfId="12" applyFont="1" applyFill="1" applyBorder="1" applyAlignment="1">
      <alignment horizontal="center" vertical="center"/>
    </xf>
    <xf numFmtId="0" fontId="10" fillId="0" borderId="18" xfId="12" quotePrefix="1" applyFont="1" applyFill="1" applyBorder="1" applyAlignment="1">
      <alignment horizontal="center" vertical="center"/>
    </xf>
    <xf numFmtId="0" fontId="10" fillId="0" borderId="6" xfId="12" quotePrefix="1" applyFont="1" applyFill="1" applyBorder="1" applyAlignment="1">
      <alignment horizontal="left" wrapText="1"/>
    </xf>
    <xf numFmtId="0" fontId="10" fillId="0" borderId="7" xfId="12" applyFont="1" applyFill="1" applyBorder="1" applyAlignment="1">
      <alignment horizontal="left" wrapText="1"/>
    </xf>
    <xf numFmtId="0" fontId="10" fillId="0" borderId="27" xfId="12" applyFont="1" applyFill="1" applyBorder="1" applyAlignment="1">
      <alignment horizontal="left" wrapText="1"/>
    </xf>
    <xf numFmtId="0" fontId="10" fillId="0" borderId="0" xfId="12" applyFont="1" applyFill="1" applyBorder="1" applyAlignment="1">
      <alignment horizontal="center"/>
    </xf>
    <xf numFmtId="0" fontId="10" fillId="0" borderId="69" xfId="12" applyFont="1" applyFill="1" applyBorder="1" applyAlignment="1">
      <alignment horizontal="center" vertical="center"/>
    </xf>
    <xf numFmtId="0" fontId="9" fillId="0" borderId="41" xfId="12" quotePrefix="1" applyFont="1" applyBorder="1" applyAlignment="1">
      <alignment horizontal="left" vertical="center"/>
    </xf>
    <xf numFmtId="0" fontId="9" fillId="0" borderId="42" xfId="12" applyFont="1" applyBorder="1" applyAlignment="1">
      <alignment horizontal="left" vertical="center"/>
    </xf>
    <xf numFmtId="0" fontId="9" fillId="0" borderId="43" xfId="12" applyFont="1" applyBorder="1" applyAlignment="1">
      <alignment horizontal="left" vertical="center"/>
    </xf>
    <xf numFmtId="0" fontId="10" fillId="0" borderId="11" xfId="12" quotePrefix="1" applyFont="1" applyBorder="1" applyAlignment="1">
      <alignment horizontal="left" vertical="center"/>
    </xf>
    <xf numFmtId="0" fontId="10" fillId="0" borderId="12" xfId="12" applyFont="1" applyBorder="1" applyAlignment="1">
      <alignment horizontal="left" vertical="center"/>
    </xf>
    <xf numFmtId="0" fontId="10" fillId="0" borderId="13" xfId="12" applyFont="1" applyBorder="1" applyAlignment="1">
      <alignment horizontal="left" vertical="center"/>
    </xf>
    <xf numFmtId="0" fontId="10" fillId="0" borderId="14" xfId="12" quotePrefix="1" applyFont="1" applyBorder="1" applyAlignment="1">
      <alignment horizontal="left" vertical="center"/>
    </xf>
    <xf numFmtId="0" fontId="11" fillId="0" borderId="6" xfId="12" applyFont="1" applyFill="1" applyBorder="1" applyAlignment="1">
      <alignment horizontal="left"/>
    </xf>
    <xf numFmtId="0" fontId="11" fillId="0" borderId="18" xfId="12" applyFont="1" applyFill="1" applyBorder="1" applyAlignment="1">
      <alignment horizontal="left"/>
    </xf>
    <xf numFmtId="0" fontId="11" fillId="0" borderId="2" xfId="12" applyFont="1" applyFill="1" applyBorder="1" applyAlignment="1">
      <alignment horizontal="left"/>
    </xf>
    <xf numFmtId="0" fontId="11" fillId="0" borderId="33" xfId="12" applyFont="1" applyFill="1" applyBorder="1" applyAlignment="1">
      <alignment horizontal="left"/>
    </xf>
    <xf numFmtId="0" fontId="9" fillId="0" borderId="58" xfId="15" applyFont="1" applyBorder="1" applyAlignment="1">
      <alignment horizontal="center" wrapText="1"/>
    </xf>
    <xf numFmtId="0" fontId="9" fillId="0" borderId="116" xfId="12" applyFont="1" applyBorder="1" applyAlignment="1">
      <alignment horizontal="left"/>
    </xf>
    <xf numFmtId="0" fontId="9" fillId="0" borderId="12" xfId="12" applyFont="1" applyBorder="1" applyAlignment="1">
      <alignment horizontal="left"/>
    </xf>
    <xf numFmtId="0" fontId="9" fillId="0" borderId="13" xfId="12" applyFont="1" applyBorder="1" applyAlignment="1">
      <alignment horizontal="left"/>
    </xf>
    <xf numFmtId="0" fontId="9" fillId="0" borderId="15" xfId="12" applyFont="1" applyBorder="1" applyAlignment="1">
      <alignment horizontal="left"/>
    </xf>
    <xf numFmtId="0" fontId="9" fillId="0" borderId="84" xfId="12" applyFont="1" applyBorder="1" applyAlignment="1">
      <alignment horizontal="left"/>
    </xf>
    <xf numFmtId="0" fontId="10" fillId="0" borderId="0" xfId="12" applyFont="1" applyFill="1" applyBorder="1" applyAlignment="1"/>
    <xf numFmtId="0" fontId="10" fillId="0" borderId="5" xfId="12" applyFont="1" applyFill="1" applyBorder="1" applyAlignment="1"/>
    <xf numFmtId="0" fontId="10" fillId="0" borderId="0" xfId="0" applyFont="1" applyAlignment="1">
      <alignment horizontal="center" vertical="center"/>
    </xf>
    <xf numFmtId="0" fontId="10" fillId="0" borderId="11" xfId="12" applyFont="1" applyBorder="1" applyAlignment="1">
      <alignment horizontal="left" wrapText="1"/>
    </xf>
    <xf numFmtId="0" fontId="10" fillId="0" borderId="97" xfId="12" applyFont="1" applyBorder="1" applyAlignment="1">
      <alignment horizontal="left" wrapText="1"/>
    </xf>
    <xf numFmtId="0" fontId="10" fillId="0" borderId="70" xfId="12" applyFont="1" applyBorder="1" applyAlignment="1">
      <alignment horizontal="center"/>
    </xf>
    <xf numFmtId="0" fontId="9" fillId="0" borderId="4" xfId="12" applyFont="1" applyBorder="1" applyAlignment="1">
      <alignment horizontal="left" vertical="center"/>
    </xf>
    <xf numFmtId="0" fontId="9" fillId="0" borderId="26" xfId="12" applyFont="1" applyBorder="1" applyAlignment="1">
      <alignment horizontal="left" vertical="center"/>
    </xf>
    <xf numFmtId="4" fontId="9" fillId="0" borderId="38" xfId="9" applyNumberFormat="1" applyFont="1" applyFill="1" applyBorder="1" applyAlignment="1">
      <alignment horizontal="center"/>
    </xf>
    <xf numFmtId="0" fontId="9" fillId="0" borderId="40" xfId="9" applyFont="1" applyFill="1" applyBorder="1" applyAlignment="1">
      <alignment horizontal="center"/>
    </xf>
    <xf numFmtId="43" fontId="9" fillId="0" borderId="38" xfId="23" applyFont="1" applyFill="1" applyBorder="1" applyAlignment="1">
      <alignment horizontal="center"/>
    </xf>
    <xf numFmtId="43" fontId="9" fillId="0" borderId="40" xfId="23" applyFont="1" applyFill="1" applyBorder="1" applyAlignment="1">
      <alignment horizontal="center"/>
    </xf>
    <xf numFmtId="0" fontId="9" fillId="0" borderId="42" xfId="12" applyFont="1" applyBorder="1" applyAlignment="1">
      <alignment horizontal="center"/>
    </xf>
    <xf numFmtId="0" fontId="9" fillId="0" borderId="43" xfId="12" applyFont="1" applyBorder="1" applyAlignment="1">
      <alignment horizontal="center"/>
    </xf>
    <xf numFmtId="0" fontId="10" fillId="0" borderId="35" xfId="12" applyFont="1" applyBorder="1" applyAlignment="1">
      <alignment horizontal="left"/>
    </xf>
    <xf numFmtId="0" fontId="10" fillId="0" borderId="34" xfId="12" applyFont="1" applyBorder="1" applyAlignment="1">
      <alignment horizontal="left"/>
    </xf>
    <xf numFmtId="0" fontId="10" fillId="0" borderId="44" xfId="12" applyFont="1" applyBorder="1" applyAlignment="1">
      <alignment horizontal="left"/>
    </xf>
    <xf numFmtId="0" fontId="10" fillId="0" borderId="48" xfId="0" applyFont="1" applyBorder="1" applyAlignment="1">
      <alignment horizontal="left"/>
    </xf>
    <xf numFmtId="0" fontId="10" fillId="0" borderId="58" xfId="12" applyFont="1" applyBorder="1" applyAlignment="1">
      <alignment horizontal="left"/>
    </xf>
    <xf numFmtId="0" fontId="10" fillId="0" borderId="59" xfId="12" applyFont="1" applyBorder="1" applyAlignment="1">
      <alignment horizontal="left"/>
    </xf>
    <xf numFmtId="0" fontId="10" fillId="0" borderId="48" xfId="12" applyFont="1" applyBorder="1" applyAlignment="1">
      <alignment horizontal="left"/>
    </xf>
    <xf numFmtId="0" fontId="10" fillId="0" borderId="58" xfId="0" applyFont="1" applyBorder="1" applyAlignment="1">
      <alignment horizontal="left" vertical="top"/>
    </xf>
    <xf numFmtId="0" fontId="10" fillId="0" borderId="59" xfId="0" applyFont="1" applyBorder="1" applyAlignment="1">
      <alignment horizontal="left" vertical="top"/>
    </xf>
    <xf numFmtId="0" fontId="10" fillId="0" borderId="48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28" xfId="12" applyFont="1" applyBorder="1" applyAlignment="1">
      <alignment horizontal="left" wrapText="1"/>
    </xf>
    <xf numFmtId="0" fontId="10" fillId="0" borderId="29" xfId="12" applyFont="1" applyBorder="1" applyAlignment="1">
      <alignment horizontal="left" wrapText="1"/>
    </xf>
    <xf numFmtId="0" fontId="10" fillId="0" borderId="94" xfId="12" applyFont="1" applyBorder="1" applyAlignment="1">
      <alignment horizontal="left" wrapText="1"/>
    </xf>
    <xf numFmtId="0" fontId="10" fillId="0" borderId="4" xfId="12" applyFont="1" applyFill="1" applyBorder="1" applyAlignment="1">
      <alignment horizontal="left"/>
    </xf>
    <xf numFmtId="0" fontId="10" fillId="0" borderId="0" xfId="12" applyFont="1" applyFill="1" applyBorder="1" applyAlignment="1">
      <alignment horizontal="left"/>
    </xf>
    <xf numFmtId="0" fontId="10" fillId="0" borderId="26" xfId="12" applyFont="1" applyFill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9" fillId="0" borderId="34" xfId="15" applyFont="1" applyBorder="1" applyAlignment="1">
      <alignment horizontal="left" wrapText="1"/>
    </xf>
    <xf numFmtId="0" fontId="9" fillId="0" borderId="0" xfId="15" applyFont="1" applyBorder="1" applyAlignment="1">
      <alignment horizontal="left"/>
    </xf>
    <xf numFmtId="0" fontId="9" fillId="0" borderId="5" xfId="15" applyFont="1" applyBorder="1" applyAlignment="1">
      <alignment horizontal="left"/>
    </xf>
    <xf numFmtId="0" fontId="9" fillId="0" borderId="0" xfId="15" applyFont="1" applyBorder="1" applyAlignment="1">
      <alignment horizontal="left" vertical="top" wrapText="1"/>
    </xf>
    <xf numFmtId="0" fontId="9" fillId="0" borderId="0" xfId="15" applyFont="1" applyBorder="1" applyAlignment="1">
      <alignment horizontal="left" vertical="top"/>
    </xf>
    <xf numFmtId="0" fontId="9" fillId="0" borderId="5" xfId="15" applyFont="1" applyBorder="1" applyAlignment="1">
      <alignment horizontal="left" vertical="top"/>
    </xf>
    <xf numFmtId="0" fontId="10" fillId="0" borderId="14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10" fillId="0" borderId="84" xfId="0" applyFont="1" applyBorder="1" applyAlignment="1">
      <alignment horizontal="left"/>
    </xf>
    <xf numFmtId="0" fontId="10" fillId="0" borderId="19" xfId="12" applyFont="1" applyFill="1" applyBorder="1" applyAlignment="1">
      <alignment horizontal="center"/>
    </xf>
    <xf numFmtId="0" fontId="10" fillId="0" borderId="20" xfId="12" applyFont="1" applyFill="1" applyBorder="1" applyAlignment="1">
      <alignment horizontal="center"/>
    </xf>
    <xf numFmtId="0" fontId="10" fillId="0" borderId="47" xfId="12" applyFont="1" applyFill="1" applyBorder="1" applyAlignment="1">
      <alignment horizontal="center"/>
    </xf>
    <xf numFmtId="0" fontId="9" fillId="0" borderId="10" xfId="12" quotePrefix="1" applyFont="1" applyBorder="1" applyAlignment="1">
      <alignment horizontal="left"/>
    </xf>
    <xf numFmtId="0" fontId="9" fillId="0" borderId="10" xfId="12" applyFont="1" applyBorder="1" applyAlignment="1">
      <alignment horizontal="left"/>
    </xf>
    <xf numFmtId="0" fontId="9" fillId="0" borderId="0" xfId="12" applyFont="1" applyBorder="1" applyAlignment="1">
      <alignment horizontal="left" vertical="center" wrapText="1"/>
    </xf>
    <xf numFmtId="0" fontId="9" fillId="0" borderId="82" xfId="12" quotePrefix="1" applyFont="1" applyBorder="1" applyAlignment="1">
      <alignment horizontal="left"/>
    </xf>
    <xf numFmtId="0" fontId="10" fillId="0" borderId="6" xfId="12" applyFont="1" applyFill="1" applyBorder="1" applyAlignment="1">
      <alignment horizontal="left" vertical="top" wrapText="1"/>
    </xf>
    <xf numFmtId="0" fontId="10" fillId="0" borderId="7" xfId="12" applyFont="1" applyFill="1" applyBorder="1" applyAlignment="1">
      <alignment horizontal="left" vertical="top" wrapText="1"/>
    </xf>
    <xf numFmtId="0" fontId="10" fillId="0" borderId="18" xfId="12" applyFont="1" applyFill="1" applyBorder="1" applyAlignment="1">
      <alignment horizontal="left" vertical="top" wrapText="1"/>
    </xf>
    <xf numFmtId="0" fontId="9" fillId="0" borderId="41" xfId="12" applyFont="1" applyBorder="1" applyAlignment="1">
      <alignment horizontal="center"/>
    </xf>
    <xf numFmtId="0" fontId="10" fillId="0" borderId="0" xfId="12" applyFont="1" applyFill="1" applyBorder="1" applyAlignment="1">
      <alignment wrapText="1"/>
    </xf>
    <xf numFmtId="0" fontId="9" fillId="0" borderId="9" xfId="12" applyFont="1" applyFill="1" applyBorder="1" applyAlignment="1">
      <alignment horizontal="left" wrapText="1"/>
    </xf>
    <xf numFmtId="0" fontId="9" fillId="0" borderId="10" xfId="12" applyFont="1" applyFill="1" applyBorder="1" applyAlignment="1">
      <alignment horizontal="left" wrapText="1"/>
    </xf>
    <xf numFmtId="0" fontId="9" fillId="0" borderId="61" xfId="12" applyFont="1" applyFill="1" applyBorder="1" applyAlignment="1">
      <alignment horizontal="left" wrapText="1"/>
    </xf>
    <xf numFmtId="0" fontId="10" fillId="0" borderId="85" xfId="12" applyFont="1" applyFill="1" applyBorder="1" applyAlignment="1">
      <alignment horizontal="left" wrapText="1"/>
    </xf>
    <xf numFmtId="0" fontId="10" fillId="0" borderId="86" xfId="12" applyFont="1" applyFill="1" applyBorder="1" applyAlignment="1">
      <alignment horizontal="left" wrapText="1"/>
    </xf>
    <xf numFmtId="0" fontId="10" fillId="0" borderId="87" xfId="12" applyFont="1" applyFill="1" applyBorder="1" applyAlignment="1">
      <alignment horizontal="left" wrapText="1"/>
    </xf>
    <xf numFmtId="43" fontId="9" fillId="0" borderId="51" xfId="23" applyFont="1" applyFill="1" applyBorder="1" applyAlignment="1">
      <alignment horizontal="center"/>
    </xf>
    <xf numFmtId="43" fontId="9" fillId="0" borderId="52" xfId="23" applyFont="1" applyFill="1" applyBorder="1" applyAlignment="1">
      <alignment horizontal="center"/>
    </xf>
    <xf numFmtId="0" fontId="9" fillId="0" borderId="38" xfId="9" applyFont="1" applyFill="1" applyBorder="1" applyAlignment="1">
      <alignment horizontal="left"/>
    </xf>
    <xf numFmtId="0" fontId="9" fillId="0" borderId="39" xfId="9" applyFont="1" applyFill="1" applyBorder="1" applyAlignment="1">
      <alignment horizontal="left"/>
    </xf>
    <xf numFmtId="0" fontId="10" fillId="0" borderId="11" xfId="12" applyFont="1" applyBorder="1" applyAlignment="1">
      <alignment horizontal="center"/>
    </xf>
    <xf numFmtId="0" fontId="10" fillId="0" borderId="12" xfId="12" applyFont="1" applyBorder="1" applyAlignment="1">
      <alignment horizontal="center"/>
    </xf>
    <xf numFmtId="0" fontId="10" fillId="0" borderId="13" xfId="12" applyFont="1" applyBorder="1" applyAlignment="1">
      <alignment horizontal="center"/>
    </xf>
    <xf numFmtId="49" fontId="10" fillId="0" borderId="14" xfId="12" applyNumberFormat="1" applyFont="1" applyBorder="1" applyAlignment="1">
      <alignment horizontal="left"/>
    </xf>
    <xf numFmtId="49" fontId="10" fillId="0" borderId="15" xfId="12" applyNumberFormat="1" applyFont="1" applyBorder="1" applyAlignment="1">
      <alignment horizontal="left"/>
    </xf>
    <xf numFmtId="49" fontId="10" fillId="0" borderId="84" xfId="12" applyNumberFormat="1" applyFont="1" applyBorder="1" applyAlignment="1">
      <alignment horizontal="left"/>
    </xf>
    <xf numFmtId="0" fontId="10" fillId="0" borderId="14" xfId="12" applyFont="1" applyBorder="1" applyAlignment="1">
      <alignment horizontal="center"/>
    </xf>
    <xf numFmtId="0" fontId="10" fillId="0" borderId="84" xfId="12" applyFont="1" applyBorder="1" applyAlignment="1">
      <alignment horizontal="center"/>
    </xf>
    <xf numFmtId="0" fontId="9" fillId="0" borderId="0" xfId="12" applyFont="1" applyBorder="1" applyAlignment="1">
      <alignment horizontal="center"/>
    </xf>
    <xf numFmtId="9" fontId="10" fillId="0" borderId="68" xfId="24" applyFont="1" applyBorder="1" applyAlignment="1">
      <alignment horizontal="center" vertical="center"/>
    </xf>
    <xf numFmtId="9" fontId="10" fillId="0" borderId="99" xfId="24" applyFont="1" applyBorder="1" applyAlignment="1">
      <alignment horizontal="center" vertical="center"/>
    </xf>
    <xf numFmtId="0" fontId="10" fillId="0" borderId="4" xfId="12" applyFont="1" applyFill="1" applyBorder="1" applyAlignment="1"/>
    <xf numFmtId="0" fontId="10" fillId="0" borderId="2" xfId="12" applyFont="1" applyFill="1" applyBorder="1" applyAlignment="1">
      <alignment horizontal="left"/>
    </xf>
    <xf numFmtId="0" fontId="10" fillId="0" borderId="33" xfId="12" applyFont="1" applyFill="1" applyBorder="1" applyAlignment="1">
      <alignment horizontal="left"/>
    </xf>
    <xf numFmtId="0" fontId="10" fillId="0" borderId="6" xfId="12" applyFont="1" applyFill="1" applyBorder="1" applyAlignment="1"/>
    <xf numFmtId="0" fontId="10" fillId="0" borderId="18" xfId="12" applyFont="1" applyFill="1" applyBorder="1" applyAlignment="1"/>
    <xf numFmtId="0" fontId="10" fillId="4" borderId="4" xfId="12" applyFont="1" applyFill="1" applyBorder="1" applyAlignment="1">
      <alignment horizontal="center" vertical="center"/>
    </xf>
    <xf numFmtId="0" fontId="10" fillId="4" borderId="0" xfId="12" applyFont="1" applyFill="1" applyBorder="1" applyAlignment="1">
      <alignment horizontal="center" vertical="center"/>
    </xf>
    <xf numFmtId="0" fontId="10" fillId="0" borderId="2" xfId="12" applyFont="1" applyFill="1" applyBorder="1" applyAlignment="1"/>
    <xf numFmtId="0" fontId="10" fillId="0" borderId="11" xfId="12" applyFont="1" applyBorder="1" applyAlignment="1"/>
    <xf numFmtId="0" fontId="10" fillId="0" borderId="97" xfId="12" applyFont="1" applyBorder="1" applyAlignment="1"/>
    <xf numFmtId="0" fontId="10" fillId="0" borderId="6" xfId="12" applyFont="1" applyBorder="1" applyAlignment="1"/>
    <xf numFmtId="0" fontId="10" fillId="0" borderId="18" xfId="12" applyFont="1" applyBorder="1" applyAlignment="1"/>
    <xf numFmtId="0" fontId="10" fillId="0" borderId="6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85" xfId="12" applyFont="1" applyBorder="1" applyAlignment="1">
      <alignment horizontal="left"/>
    </xf>
    <xf numFmtId="0" fontId="10" fillId="0" borderId="90" xfId="12" applyFont="1" applyBorder="1" applyAlignment="1">
      <alignment horizontal="left"/>
    </xf>
    <xf numFmtId="43" fontId="10" fillId="0" borderId="2" xfId="23" applyFont="1" applyFill="1" applyBorder="1" applyAlignment="1">
      <alignment horizontal="center"/>
    </xf>
    <xf numFmtId="43" fontId="10" fillId="0" borderId="33" xfId="23" applyFont="1" applyFill="1" applyBorder="1" applyAlignment="1">
      <alignment horizontal="center"/>
    </xf>
    <xf numFmtId="43" fontId="10" fillId="0" borderId="6" xfId="23" applyFont="1" applyFill="1" applyBorder="1" applyAlignment="1">
      <alignment horizontal="center"/>
    </xf>
    <xf numFmtId="43" fontId="10" fillId="0" borderId="18" xfId="23" applyFont="1" applyFill="1" applyBorder="1" applyAlignment="1">
      <alignment horizontal="center"/>
    </xf>
    <xf numFmtId="43" fontId="10" fillId="0" borderId="28" xfId="23" applyFont="1" applyFill="1" applyBorder="1" applyAlignment="1">
      <alignment horizontal="left"/>
    </xf>
    <xf numFmtId="43" fontId="10" fillId="0" borderId="73" xfId="23" applyFont="1" applyFill="1" applyBorder="1" applyAlignment="1">
      <alignment horizontal="left"/>
    </xf>
    <xf numFmtId="0" fontId="10" fillId="0" borderId="45" xfId="12" quotePrefix="1" applyFont="1" applyBorder="1" applyAlignment="1">
      <alignment horizontal="left" vertical="center"/>
    </xf>
    <xf numFmtId="0" fontId="10" fillId="0" borderId="36" xfId="12" quotePrefix="1" applyFont="1" applyBorder="1" applyAlignment="1">
      <alignment horizontal="left" vertical="center"/>
    </xf>
    <xf numFmtId="0" fontId="10" fillId="0" borderId="37" xfId="12" quotePrefix="1" applyFont="1" applyBorder="1" applyAlignment="1">
      <alignment horizontal="left" vertical="center"/>
    </xf>
    <xf numFmtId="0" fontId="9" fillId="0" borderId="51" xfId="12" applyFont="1" applyBorder="1" applyAlignment="1">
      <alignment horizontal="center" vertical="center"/>
    </xf>
    <xf numFmtId="0" fontId="9" fillId="0" borderId="52" xfId="12" applyFont="1" applyBorder="1" applyAlignment="1">
      <alignment horizontal="center" vertical="center"/>
    </xf>
    <xf numFmtId="0" fontId="9" fillId="0" borderId="58" xfId="12" applyFont="1" applyBorder="1" applyAlignment="1">
      <alignment horizontal="center" vertical="center"/>
    </xf>
    <xf numFmtId="0" fontId="9" fillId="0" borderId="63" xfId="12" applyFont="1" applyBorder="1" applyAlignment="1">
      <alignment horizontal="center" vertical="center"/>
    </xf>
    <xf numFmtId="0" fontId="9" fillId="2" borderId="6" xfId="12" applyFont="1" applyFill="1" applyBorder="1" applyAlignment="1">
      <alignment horizontal="left"/>
    </xf>
    <xf numFmtId="0" fontId="9" fillId="2" borderId="18" xfId="12" applyFont="1" applyFill="1" applyBorder="1" applyAlignment="1">
      <alignment horizontal="left"/>
    </xf>
    <xf numFmtId="0" fontId="9" fillId="0" borderId="0" xfId="15" applyFont="1" applyBorder="1" applyAlignment="1">
      <alignment horizontal="left" wrapText="1"/>
    </xf>
    <xf numFmtId="0" fontId="9" fillId="0" borderId="101" xfId="15" applyFont="1" applyBorder="1" applyAlignment="1">
      <alignment horizontal="left" vertical="center" wrapText="1"/>
    </xf>
    <xf numFmtId="0" fontId="9" fillId="0" borderId="117" xfId="15" applyFont="1" applyBorder="1" applyAlignment="1">
      <alignment horizontal="left" vertical="center" wrapText="1"/>
    </xf>
    <xf numFmtId="0" fontId="9" fillId="0" borderId="111" xfId="15" applyFont="1" applyBorder="1" applyAlignment="1">
      <alignment horizontal="left" vertical="center" wrapText="1"/>
    </xf>
    <xf numFmtId="0" fontId="9" fillId="0" borderId="115" xfId="12" applyFont="1" applyBorder="1" applyAlignment="1">
      <alignment horizontal="left"/>
    </xf>
    <xf numFmtId="0" fontId="9" fillId="0" borderId="86" xfId="12" applyFont="1" applyBorder="1" applyAlignment="1">
      <alignment horizontal="left"/>
    </xf>
    <xf numFmtId="0" fontId="9" fillId="0" borderId="87" xfId="12" applyFont="1" applyBorder="1" applyAlignment="1">
      <alignment horizontal="left"/>
    </xf>
    <xf numFmtId="0" fontId="10" fillId="0" borderId="19" xfId="12" applyFont="1" applyBorder="1" applyAlignment="1">
      <alignment horizontal="left" wrapText="1"/>
    </xf>
    <xf numFmtId="0" fontId="10" fillId="0" borderId="20" xfId="12" applyFont="1" applyBorder="1" applyAlignment="1">
      <alignment horizontal="left" wrapText="1"/>
    </xf>
    <xf numFmtId="0" fontId="10" fillId="0" borderId="21" xfId="12" applyFont="1" applyBorder="1" applyAlignment="1">
      <alignment horizontal="left" wrapText="1"/>
    </xf>
    <xf numFmtId="4" fontId="9" fillId="0" borderId="6" xfId="9" applyNumberFormat="1" applyFont="1" applyFill="1" applyBorder="1" applyAlignment="1">
      <alignment horizontal="left"/>
    </xf>
    <xf numFmtId="4" fontId="9" fillId="0" borderId="18" xfId="9" applyNumberFormat="1" applyFont="1" applyFill="1" applyBorder="1" applyAlignment="1">
      <alignment horizontal="left"/>
    </xf>
    <xf numFmtId="0" fontId="10" fillId="0" borderId="109" xfId="0" applyFont="1" applyBorder="1" applyAlignment="1">
      <alignment horizontal="left"/>
    </xf>
    <xf numFmtId="0" fontId="10" fillId="0" borderId="46" xfId="0" applyFont="1" applyBorder="1" applyAlignment="1">
      <alignment horizontal="left"/>
    </xf>
    <xf numFmtId="0" fontId="10" fillId="0" borderId="19" xfId="12" applyFont="1" applyBorder="1" applyAlignment="1">
      <alignment horizontal="left" vertical="center"/>
    </xf>
    <xf numFmtId="0" fontId="10" fillId="0" borderId="20" xfId="12" applyFont="1" applyBorder="1" applyAlignment="1">
      <alignment horizontal="left" vertical="center"/>
    </xf>
    <xf numFmtId="0" fontId="10" fillId="0" borderId="21" xfId="12" applyFont="1" applyBorder="1" applyAlignment="1">
      <alignment horizontal="left" vertical="center"/>
    </xf>
    <xf numFmtId="0" fontId="10" fillId="0" borderId="6" xfId="12" applyFont="1" applyBorder="1" applyAlignment="1">
      <alignment horizontal="left" vertical="center"/>
    </xf>
    <xf numFmtId="0" fontId="10" fillId="0" borderId="7" xfId="12" applyFont="1" applyBorder="1" applyAlignment="1">
      <alignment horizontal="left" vertical="center"/>
    </xf>
    <xf numFmtId="0" fontId="10" fillId="0" borderId="27" xfId="12" applyFont="1" applyBorder="1" applyAlignment="1">
      <alignment horizontal="left" vertical="center"/>
    </xf>
    <xf numFmtId="0" fontId="10" fillId="0" borderId="14" xfId="12" quotePrefix="1" applyFont="1" applyBorder="1" applyAlignment="1">
      <alignment horizontal="left"/>
    </xf>
    <xf numFmtId="0" fontId="10" fillId="0" borderId="15" xfId="12" quotePrefix="1" applyFont="1" applyBorder="1" applyAlignment="1">
      <alignment horizontal="left"/>
    </xf>
    <xf numFmtId="0" fontId="10" fillId="0" borderId="84" xfId="12" quotePrefix="1" applyFont="1" applyBorder="1" applyAlignment="1">
      <alignment horizontal="left"/>
    </xf>
    <xf numFmtId="0" fontId="9" fillId="0" borderId="51" xfId="12" applyFont="1" applyBorder="1" applyAlignment="1">
      <alignment horizontal="center" vertical="center" wrapText="1"/>
    </xf>
    <xf numFmtId="0" fontId="9" fillId="0" borderId="52" xfId="12" applyFont="1" applyBorder="1" applyAlignment="1">
      <alignment horizontal="center" vertical="center" wrapText="1"/>
    </xf>
    <xf numFmtId="0" fontId="9" fillId="0" borderId="58" xfId="12" applyFont="1" applyBorder="1" applyAlignment="1">
      <alignment horizontal="center" vertical="center" wrapText="1"/>
    </xf>
    <xf numFmtId="0" fontId="9" fillId="0" borderId="63" xfId="12" applyFont="1" applyBorder="1" applyAlignment="1">
      <alignment horizontal="center" vertical="center" wrapText="1"/>
    </xf>
    <xf numFmtId="0" fontId="10" fillId="0" borderId="102" xfId="0" applyFont="1" applyBorder="1" applyAlignment="1">
      <alignment horizontal="center"/>
    </xf>
    <xf numFmtId="0" fontId="10" fillId="0" borderId="59" xfId="12" applyFont="1" applyBorder="1" applyAlignment="1">
      <alignment horizontal="center"/>
    </xf>
    <xf numFmtId="0" fontId="10" fillId="0" borderId="48" xfId="12" applyFont="1" applyBorder="1" applyAlignment="1">
      <alignment horizontal="center"/>
    </xf>
    <xf numFmtId="0" fontId="10" fillId="0" borderId="56" xfId="12" applyFont="1" applyBorder="1" applyAlignment="1">
      <alignment horizontal="center"/>
    </xf>
    <xf numFmtId="0" fontId="10" fillId="0" borderId="0" xfId="12" applyFont="1" applyBorder="1" applyAlignment="1">
      <alignment horizontal="center"/>
    </xf>
    <xf numFmtId="0" fontId="10" fillId="0" borderId="5" xfId="12" applyFont="1" applyBorder="1" applyAlignment="1">
      <alignment horizontal="center"/>
    </xf>
    <xf numFmtId="0" fontId="10" fillId="0" borderId="4" xfId="0" quotePrefix="1" applyFont="1" applyBorder="1" applyAlignment="1">
      <alignment horizontal="left"/>
    </xf>
    <xf numFmtId="0" fontId="10" fillId="0" borderId="56" xfId="0" applyFont="1" applyBorder="1" applyAlignment="1">
      <alignment horizontal="center"/>
    </xf>
    <xf numFmtId="0" fontId="9" fillId="0" borderId="93" xfId="12" applyFont="1" applyBorder="1" applyAlignment="1">
      <alignment horizontal="center"/>
    </xf>
    <xf numFmtId="0" fontId="10" fillId="0" borderId="6" xfId="12" quotePrefix="1" applyFont="1" applyFill="1" applyBorder="1" applyAlignment="1">
      <alignment horizontal="left" vertical="top" wrapText="1"/>
    </xf>
    <xf numFmtId="0" fontId="10" fillId="0" borderId="7" xfId="12" quotePrefix="1" applyFont="1" applyFill="1" applyBorder="1" applyAlignment="1">
      <alignment horizontal="left" vertical="top" wrapText="1"/>
    </xf>
    <xf numFmtId="0" fontId="10" fillId="0" borderId="18" xfId="12" quotePrefix="1" applyFont="1" applyFill="1" applyBorder="1" applyAlignment="1">
      <alignment horizontal="left" vertical="top" wrapText="1"/>
    </xf>
    <xf numFmtId="0" fontId="10" fillId="0" borderId="11" xfId="12" applyFont="1" applyBorder="1" applyAlignment="1">
      <alignment horizontal="left" vertical="center"/>
    </xf>
    <xf numFmtId="49" fontId="10" fillId="0" borderId="6" xfId="12" applyNumberFormat="1" applyFont="1" applyFill="1" applyBorder="1" applyAlignment="1">
      <alignment horizontal="left" vertical="top"/>
    </xf>
    <xf numFmtId="49" fontId="10" fillId="0" borderId="7" xfId="12" applyNumberFormat="1" applyFont="1" applyFill="1" applyBorder="1" applyAlignment="1">
      <alignment horizontal="left" vertical="top"/>
    </xf>
    <xf numFmtId="49" fontId="10" fillId="0" borderId="18" xfId="12" applyNumberFormat="1" applyFont="1" applyFill="1" applyBorder="1" applyAlignment="1">
      <alignment horizontal="left" vertical="top"/>
    </xf>
    <xf numFmtId="0" fontId="9" fillId="0" borderId="107" xfId="9" applyFont="1" applyFill="1" applyBorder="1" applyAlignment="1">
      <alignment horizontal="center"/>
    </xf>
    <xf numFmtId="0" fontId="9" fillId="0" borderId="110" xfId="9" applyFont="1" applyFill="1" applyBorder="1" applyAlignment="1">
      <alignment horizontal="center"/>
    </xf>
    <xf numFmtId="0" fontId="10" fillId="0" borderId="51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49" fontId="10" fillId="0" borderId="7" xfId="12" applyNumberFormat="1" applyFont="1" applyBorder="1" applyAlignment="1">
      <alignment horizontal="left" vertical="center" wrapText="1"/>
    </xf>
    <xf numFmtId="49" fontId="10" fillId="0" borderId="18" xfId="12" applyNumberFormat="1" applyFont="1" applyBorder="1" applyAlignment="1">
      <alignment horizontal="left" vertical="center" wrapText="1"/>
    </xf>
    <xf numFmtId="0" fontId="10" fillId="0" borderId="15" xfId="12" applyFont="1" applyBorder="1" applyAlignment="1">
      <alignment horizontal="left" vertical="center" wrapText="1"/>
    </xf>
    <xf numFmtId="0" fontId="10" fillId="0" borderId="16" xfId="12" applyFont="1" applyBorder="1" applyAlignment="1">
      <alignment horizontal="left" vertical="center" wrapText="1"/>
    </xf>
    <xf numFmtId="49" fontId="10" fillId="0" borderId="15" xfId="12" applyNumberFormat="1" applyFont="1" applyBorder="1" applyAlignment="1">
      <alignment horizontal="left" vertical="center" wrapText="1"/>
    </xf>
    <xf numFmtId="49" fontId="10" fillId="0" borderId="16" xfId="12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/>
    </xf>
    <xf numFmtId="0" fontId="10" fillId="0" borderId="70" xfId="0" applyFont="1" applyBorder="1" applyAlignment="1">
      <alignment horizontal="center"/>
    </xf>
    <xf numFmtId="0" fontId="9" fillId="0" borderId="26" xfId="12" applyFont="1" applyBorder="1" applyAlignment="1">
      <alignment horizontal="center" vertical="center"/>
    </xf>
    <xf numFmtId="49" fontId="10" fillId="0" borderId="10" xfId="12" applyNumberFormat="1" applyFont="1" applyBorder="1" applyAlignment="1">
      <alignment horizontal="left" vertical="center" wrapText="1"/>
    </xf>
    <xf numFmtId="49" fontId="10" fillId="0" borderId="70" xfId="12" applyNumberFormat="1" applyFont="1" applyBorder="1" applyAlignment="1">
      <alignment horizontal="left" vertical="center" wrapText="1"/>
    </xf>
    <xf numFmtId="0" fontId="10" fillId="0" borderId="7" xfId="12" applyFont="1" applyBorder="1" applyAlignment="1">
      <alignment horizontal="left" vertical="center" wrapText="1"/>
    </xf>
    <xf numFmtId="0" fontId="10" fillId="0" borderId="18" xfId="12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/>
    </xf>
    <xf numFmtId="0" fontId="10" fillId="0" borderId="34" xfId="0" applyFont="1" applyBorder="1" applyAlignment="1">
      <alignment horizontal="left" vertical="center"/>
    </xf>
    <xf numFmtId="0" fontId="10" fillId="0" borderId="44" xfId="0" applyFont="1" applyBorder="1" applyAlignment="1">
      <alignment horizontal="left" vertical="center"/>
    </xf>
    <xf numFmtId="0" fontId="10" fillId="0" borderId="97" xfId="12" applyFont="1" applyBorder="1" applyAlignment="1">
      <alignment horizontal="center"/>
    </xf>
    <xf numFmtId="0" fontId="9" fillId="0" borderId="54" xfId="12" applyFont="1" applyBorder="1" applyAlignment="1">
      <alignment horizontal="left" vertical="center" wrapText="1"/>
    </xf>
    <xf numFmtId="0" fontId="9" fillId="0" borderId="59" xfId="12" applyFont="1" applyBorder="1" applyAlignment="1">
      <alignment horizontal="left" vertical="center" wrapText="1"/>
    </xf>
    <xf numFmtId="0" fontId="10" fillId="0" borderId="14" xfId="12" applyFont="1" applyFill="1" applyBorder="1" applyAlignment="1">
      <alignment horizontal="left" vertical="top"/>
    </xf>
    <xf numFmtId="0" fontId="10" fillId="0" borderId="15" xfId="12" applyFont="1" applyFill="1" applyBorder="1" applyAlignment="1">
      <alignment horizontal="left" vertical="top"/>
    </xf>
    <xf numFmtId="0" fontId="10" fillId="0" borderId="16" xfId="12" applyFont="1" applyFill="1" applyBorder="1" applyAlignment="1">
      <alignment horizontal="left" vertical="top"/>
    </xf>
    <xf numFmtId="3" fontId="9" fillId="0" borderId="38" xfId="9" applyNumberFormat="1" applyFont="1" applyFill="1" applyBorder="1" applyAlignment="1">
      <alignment horizontal="center"/>
    </xf>
    <xf numFmtId="43" fontId="9" fillId="0" borderId="38" xfId="23" applyFont="1" applyFill="1" applyBorder="1" applyAlignment="1">
      <alignment horizontal="left"/>
    </xf>
    <xf numFmtId="43" fontId="9" fillId="0" borderId="40" xfId="23" applyFont="1" applyFill="1" applyBorder="1" applyAlignment="1">
      <alignment horizontal="left"/>
    </xf>
    <xf numFmtId="0" fontId="9" fillId="0" borderId="38" xfId="9" applyFont="1" applyFill="1" applyBorder="1" applyAlignment="1">
      <alignment horizontal="center"/>
    </xf>
    <xf numFmtId="49" fontId="10" fillId="0" borderId="14" xfId="12" applyNumberFormat="1" applyFont="1" applyBorder="1" applyAlignment="1">
      <alignment horizontal="center"/>
    </xf>
    <xf numFmtId="49" fontId="10" fillId="0" borderId="16" xfId="12" applyNumberFormat="1" applyFont="1" applyBorder="1" applyAlignment="1">
      <alignment horizontal="center"/>
    </xf>
    <xf numFmtId="0" fontId="9" fillId="0" borderId="36" xfId="12" applyFont="1" applyBorder="1" applyAlignment="1">
      <alignment horizontal="left" vertical="center"/>
    </xf>
    <xf numFmtId="0" fontId="9" fillId="0" borderId="37" xfId="12" applyFont="1" applyBorder="1" applyAlignment="1">
      <alignment horizontal="left" vertical="center"/>
    </xf>
    <xf numFmtId="0" fontId="10" fillId="0" borderId="51" xfId="12" applyFont="1" applyBorder="1" applyAlignment="1">
      <alignment horizontal="left"/>
    </xf>
    <xf numFmtId="0" fontId="10" fillId="0" borderId="52" xfId="12" applyFont="1" applyBorder="1" applyAlignment="1">
      <alignment horizontal="left"/>
    </xf>
    <xf numFmtId="9" fontId="10" fillId="0" borderId="89" xfId="24" applyFont="1" applyBorder="1" applyAlignment="1">
      <alignment horizontal="center" vertical="center"/>
    </xf>
    <xf numFmtId="49" fontId="10" fillId="0" borderId="6" xfId="12" applyNumberFormat="1" applyFont="1" applyFill="1" applyBorder="1" applyAlignment="1">
      <alignment horizontal="left"/>
    </xf>
    <xf numFmtId="49" fontId="10" fillId="0" borderId="7" xfId="12" applyNumberFormat="1" applyFont="1" applyFill="1" applyBorder="1" applyAlignment="1">
      <alignment horizontal="left"/>
    </xf>
    <xf numFmtId="49" fontId="10" fillId="0" borderId="18" xfId="12" applyNumberFormat="1" applyFont="1" applyFill="1" applyBorder="1" applyAlignment="1">
      <alignment horizontal="left"/>
    </xf>
    <xf numFmtId="0" fontId="10" fillId="0" borderId="49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43" fontId="10" fillId="0" borderId="38" xfId="23" applyFont="1" applyFill="1" applyBorder="1" applyAlignment="1">
      <alignment horizontal="center"/>
    </xf>
    <xf numFmtId="43" fontId="10" fillId="0" borderId="40" xfId="23" applyFont="1" applyFill="1" applyBorder="1" applyAlignment="1">
      <alignment horizontal="center"/>
    </xf>
    <xf numFmtId="49" fontId="10" fillId="0" borderId="28" xfId="12" applyNumberFormat="1" applyFont="1" applyFill="1" applyBorder="1" applyAlignment="1">
      <alignment horizontal="left"/>
    </xf>
    <xf numFmtId="49" fontId="10" fillId="0" borderId="29" xfId="12" applyNumberFormat="1" applyFont="1" applyFill="1" applyBorder="1" applyAlignment="1">
      <alignment horizontal="left"/>
    </xf>
    <xf numFmtId="49" fontId="10" fillId="0" borderId="73" xfId="12" applyNumberFormat="1" applyFont="1" applyFill="1" applyBorder="1" applyAlignment="1">
      <alignment horizontal="left"/>
    </xf>
    <xf numFmtId="0" fontId="45" fillId="0" borderId="53" xfId="12" applyFont="1" applyBorder="1" applyAlignment="1">
      <alignment horizontal="left" vertical="center"/>
    </xf>
    <xf numFmtId="0" fontId="45" fillId="0" borderId="54" xfId="12" applyFont="1" applyBorder="1" applyAlignment="1">
      <alignment horizontal="left" vertical="center"/>
    </xf>
    <xf numFmtId="0" fontId="45" fillId="0" borderId="69" xfId="12" applyFont="1" applyBorder="1" applyAlignment="1">
      <alignment horizontal="left" vertical="center"/>
    </xf>
    <xf numFmtId="0" fontId="45" fillId="0" borderId="102" xfId="12" applyFont="1" applyBorder="1" applyAlignment="1">
      <alignment horizontal="left" vertical="center"/>
    </xf>
    <xf numFmtId="0" fontId="45" fillId="0" borderId="59" xfId="12" applyFont="1" applyBorder="1" applyAlignment="1">
      <alignment horizontal="left" vertical="center"/>
    </xf>
    <xf numFmtId="0" fontId="45" fillId="0" borderId="48" xfId="12" applyFont="1" applyBorder="1" applyAlignment="1">
      <alignment horizontal="left" vertical="center"/>
    </xf>
    <xf numFmtId="0" fontId="31" fillId="0" borderId="6" xfId="12" applyFont="1" applyBorder="1" applyAlignment="1">
      <alignment horizontal="left"/>
    </xf>
    <xf numFmtId="0" fontId="31" fillId="0" borderId="18" xfId="12" applyFont="1" applyBorder="1" applyAlignment="1">
      <alignment horizontal="left"/>
    </xf>
    <xf numFmtId="0" fontId="45" fillId="0" borderId="114" xfId="12" applyFont="1" applyBorder="1" applyAlignment="1">
      <alignment horizontal="left" vertical="center"/>
    </xf>
    <xf numFmtId="0" fontId="45" fillId="0" borderId="34" xfId="12" applyFont="1" applyBorder="1" applyAlignment="1">
      <alignment horizontal="left" vertical="center"/>
    </xf>
    <xf numFmtId="0" fontId="45" fillId="0" borderId="44" xfId="12" applyFont="1" applyBorder="1" applyAlignment="1">
      <alignment horizontal="left" vertical="center"/>
    </xf>
    <xf numFmtId="0" fontId="45" fillId="0" borderId="31" xfId="12" applyFont="1" applyBorder="1" applyAlignment="1">
      <alignment horizontal="left" vertical="center"/>
    </xf>
    <xf numFmtId="0" fontId="45" fillId="0" borderId="20" xfId="12" applyFont="1" applyBorder="1" applyAlignment="1">
      <alignment horizontal="left" vertical="center"/>
    </xf>
    <xf numFmtId="0" fontId="45" fillId="0" borderId="21" xfId="12" applyFont="1" applyBorder="1" applyAlignment="1">
      <alignment horizontal="left" vertical="center"/>
    </xf>
    <xf numFmtId="0" fontId="36" fillId="5" borderId="51" xfId="0" applyFont="1" applyFill="1" applyBorder="1" applyAlignment="1">
      <alignment horizontal="center" vertical="center"/>
    </xf>
    <xf numFmtId="0" fontId="36" fillId="5" borderId="54" xfId="0" applyFont="1" applyFill="1" applyBorder="1" applyAlignment="1">
      <alignment horizontal="center" vertical="center"/>
    </xf>
    <xf numFmtId="0" fontId="36" fillId="5" borderId="52" xfId="0" applyFont="1" applyFill="1" applyBorder="1" applyAlignment="1">
      <alignment horizontal="center" vertical="center"/>
    </xf>
    <xf numFmtId="0" fontId="36" fillId="5" borderId="58" xfId="0" applyFont="1" applyFill="1" applyBorder="1" applyAlignment="1">
      <alignment horizontal="center" vertical="center"/>
    </xf>
    <xf numFmtId="0" fontId="36" fillId="5" borderId="59" xfId="0" applyFont="1" applyFill="1" applyBorder="1" applyAlignment="1">
      <alignment horizontal="center" vertical="center"/>
    </xf>
    <xf numFmtId="0" fontId="36" fillId="5" borderId="63" xfId="0" applyFont="1" applyFill="1" applyBorder="1" applyAlignment="1">
      <alignment horizontal="center" vertical="center"/>
    </xf>
    <xf numFmtId="0" fontId="9" fillId="0" borderId="4" xfId="12" applyFont="1" applyBorder="1" applyAlignment="1">
      <alignment horizontal="left"/>
    </xf>
    <xf numFmtId="0" fontId="9" fillId="0" borderId="26" xfId="12" applyFont="1" applyBorder="1" applyAlignment="1">
      <alignment horizontal="left"/>
    </xf>
    <xf numFmtId="49" fontId="10" fillId="0" borderId="6" xfId="12" applyNumberFormat="1" applyFont="1" applyFill="1" applyBorder="1" applyAlignment="1">
      <alignment horizontal="center"/>
    </xf>
    <xf numFmtId="49" fontId="10" fillId="0" borderId="7" xfId="12" applyNumberFormat="1" applyFont="1" applyFill="1" applyBorder="1" applyAlignment="1">
      <alignment horizontal="center"/>
    </xf>
    <xf numFmtId="49" fontId="10" fillId="0" borderId="18" xfId="12" applyNumberFormat="1" applyFont="1" applyFill="1" applyBorder="1" applyAlignment="1">
      <alignment horizontal="center"/>
    </xf>
    <xf numFmtId="0" fontId="9" fillId="4" borderId="51" xfId="12" applyFont="1" applyFill="1" applyBorder="1" applyAlignment="1">
      <alignment horizontal="center" vertical="center"/>
    </xf>
    <xf numFmtId="0" fontId="9" fillId="4" borderId="54" xfId="12" applyFont="1" applyFill="1" applyBorder="1" applyAlignment="1">
      <alignment horizontal="center" vertical="center"/>
    </xf>
    <xf numFmtId="0" fontId="9" fillId="4" borderId="52" xfId="12" applyFont="1" applyFill="1" applyBorder="1" applyAlignment="1">
      <alignment horizontal="center" vertical="center"/>
    </xf>
    <xf numFmtId="0" fontId="9" fillId="4" borderId="19" xfId="12" applyFont="1" applyFill="1" applyBorder="1" applyAlignment="1">
      <alignment horizontal="center" vertical="center"/>
    </xf>
    <xf numFmtId="0" fontId="9" fillId="4" borderId="20" xfId="12" applyFont="1" applyFill="1" applyBorder="1" applyAlignment="1">
      <alignment horizontal="center" vertical="center"/>
    </xf>
    <xf numFmtId="0" fontId="9" fillId="4" borderId="47" xfId="12" applyFont="1" applyFill="1" applyBorder="1" applyAlignment="1">
      <alignment horizontal="center" vertical="center"/>
    </xf>
    <xf numFmtId="0" fontId="45" fillId="0" borderId="95" xfId="12" applyFont="1" applyBorder="1" applyAlignment="1">
      <alignment horizontal="left"/>
    </xf>
    <xf numFmtId="0" fontId="45" fillId="0" borderId="3" xfId="12" applyFont="1" applyBorder="1" applyAlignment="1">
      <alignment horizontal="left"/>
    </xf>
    <xf numFmtId="0" fontId="45" fillId="0" borderId="8" xfId="12" applyFont="1" applyBorder="1" applyAlignment="1">
      <alignment horizontal="left"/>
    </xf>
    <xf numFmtId="0" fontId="45" fillId="0" borderId="15" xfId="12" applyFont="1" applyBorder="1" applyAlignment="1">
      <alignment horizontal="left" vertical="center"/>
    </xf>
    <xf numFmtId="0" fontId="45" fillId="0" borderId="84" xfId="12" applyFont="1" applyBorder="1" applyAlignment="1">
      <alignment horizontal="left" vertical="center"/>
    </xf>
    <xf numFmtId="0" fontId="31" fillId="0" borderId="11" xfId="12" applyFont="1" applyBorder="1" applyAlignment="1">
      <alignment horizontal="left" wrapText="1"/>
    </xf>
    <xf numFmtId="0" fontId="31" fillId="0" borderId="97" xfId="12" applyFont="1" applyBorder="1" applyAlignment="1">
      <alignment horizontal="left" wrapText="1"/>
    </xf>
    <xf numFmtId="0" fontId="31" fillId="2" borderId="9" xfId="12" applyFont="1" applyFill="1" applyBorder="1" applyAlignment="1">
      <alignment horizontal="left" wrapText="1"/>
    </xf>
    <xf numFmtId="0" fontId="31" fillId="2" borderId="70" xfId="12" applyFont="1" applyFill="1" applyBorder="1" applyAlignment="1">
      <alignment horizontal="left" wrapText="1"/>
    </xf>
    <xf numFmtId="0" fontId="10" fillId="0" borderId="18" xfId="12" applyFont="1" applyBorder="1" applyAlignment="1">
      <alignment horizontal="left" vertical="center"/>
    </xf>
    <xf numFmtId="0" fontId="10" fillId="0" borderId="2" xfId="12" applyFont="1" applyBorder="1" applyAlignment="1">
      <alignment horizontal="left" vertical="center"/>
    </xf>
    <xf numFmtId="0" fontId="10" fillId="0" borderId="3" xfId="12" applyFont="1" applyBorder="1" applyAlignment="1">
      <alignment horizontal="left" vertical="center"/>
    </xf>
    <xf numFmtId="0" fontId="10" fillId="0" borderId="33" xfId="12" applyFont="1" applyBorder="1" applyAlignment="1">
      <alignment horizontal="left" vertical="center"/>
    </xf>
    <xf numFmtId="49" fontId="10" fillId="0" borderId="14" xfId="12" applyNumberFormat="1" applyFont="1" applyFill="1" applyBorder="1" applyAlignment="1">
      <alignment vertical="top"/>
    </xf>
    <xf numFmtId="49" fontId="10" fillId="0" borderId="15" xfId="12" applyNumberFormat="1" applyFont="1" applyFill="1" applyBorder="1" applyAlignment="1">
      <alignment vertical="top"/>
    </xf>
    <xf numFmtId="49" fontId="10" fillId="0" borderId="16" xfId="12" applyNumberFormat="1" applyFont="1" applyFill="1" applyBorder="1" applyAlignment="1">
      <alignment vertical="top"/>
    </xf>
    <xf numFmtId="0" fontId="9" fillId="0" borderId="101" xfId="9" applyFont="1" applyFill="1" applyBorder="1" applyAlignment="1">
      <alignment horizontal="center"/>
    </xf>
    <xf numFmtId="0" fontId="9" fillId="0" borderId="71" xfId="9" applyFont="1" applyFill="1" applyBorder="1" applyAlignment="1">
      <alignment horizontal="center"/>
    </xf>
    <xf numFmtId="0" fontId="9" fillId="0" borderId="78" xfId="9" applyFont="1" applyFill="1" applyBorder="1" applyAlignment="1">
      <alignment horizontal="left"/>
    </xf>
    <xf numFmtId="0" fontId="9" fillId="0" borderId="60" xfId="9" applyFont="1" applyFill="1" applyBorder="1" applyAlignment="1">
      <alignment horizontal="left"/>
    </xf>
    <xf numFmtId="0" fontId="9" fillId="4" borderId="4" xfId="12" applyFont="1" applyFill="1" applyBorder="1" applyAlignment="1">
      <alignment horizontal="center" vertical="center"/>
    </xf>
    <xf numFmtId="0" fontId="9" fillId="4" borderId="0" xfId="12" applyFont="1" applyFill="1" applyBorder="1" applyAlignment="1">
      <alignment horizontal="center" vertical="center"/>
    </xf>
    <xf numFmtId="0" fontId="9" fillId="4" borderId="26" xfId="12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14" xfId="12" applyFont="1" applyFill="1" applyBorder="1" applyAlignment="1">
      <alignment wrapText="1"/>
    </xf>
    <xf numFmtId="0" fontId="10" fillId="0" borderId="15" xfId="12" applyFont="1" applyFill="1" applyBorder="1" applyAlignment="1">
      <alignment wrapText="1"/>
    </xf>
    <xf numFmtId="0" fontId="10" fillId="0" borderId="84" xfId="12" applyFont="1" applyFill="1" applyBorder="1" applyAlignment="1">
      <alignment wrapText="1"/>
    </xf>
    <xf numFmtId="0" fontId="31" fillId="0" borderId="14" xfId="12" applyFont="1" applyBorder="1" applyAlignment="1">
      <alignment horizontal="left"/>
    </xf>
    <xf numFmtId="0" fontId="31" fillId="0" borderId="16" xfId="12" applyFont="1" applyBorder="1" applyAlignment="1">
      <alignment horizontal="left"/>
    </xf>
    <xf numFmtId="0" fontId="11" fillId="0" borderId="7" xfId="12" applyFont="1" applyFill="1" applyBorder="1" applyAlignment="1">
      <alignment horizontal="left"/>
    </xf>
    <xf numFmtId="0" fontId="10" fillId="0" borderId="6" xfId="12" quotePrefix="1" applyFont="1" applyFill="1" applyBorder="1" applyAlignment="1">
      <alignment horizontal="left"/>
    </xf>
    <xf numFmtId="0" fontId="10" fillId="0" borderId="6" xfId="12" quotePrefix="1" applyFont="1" applyFill="1" applyBorder="1" applyAlignment="1"/>
    <xf numFmtId="0" fontId="10" fillId="0" borderId="7" xfId="12" applyFont="1" applyFill="1" applyBorder="1" applyAlignment="1"/>
    <xf numFmtId="0" fontId="10" fillId="0" borderId="15" xfId="12" applyFont="1" applyBorder="1" applyAlignment="1">
      <alignment horizontal="center"/>
    </xf>
    <xf numFmtId="0" fontId="9" fillId="0" borderId="52" xfId="9" applyFont="1" applyFill="1" applyBorder="1" applyAlignment="1">
      <alignment horizontal="left"/>
    </xf>
    <xf numFmtId="0" fontId="10" fillId="0" borderId="28" xfId="12" applyFont="1" applyFill="1" applyBorder="1" applyAlignment="1">
      <alignment horizontal="left"/>
    </xf>
    <xf numFmtId="0" fontId="10" fillId="0" borderId="29" xfId="12" applyFont="1" applyFill="1" applyBorder="1" applyAlignment="1">
      <alignment horizontal="left"/>
    </xf>
    <xf numFmtId="0" fontId="10" fillId="0" borderId="73" xfId="12" applyFont="1" applyFill="1" applyBorder="1" applyAlignment="1">
      <alignment horizontal="left"/>
    </xf>
    <xf numFmtId="0" fontId="10" fillId="4" borderId="9" xfId="12" applyFont="1" applyFill="1" applyBorder="1" applyAlignment="1">
      <alignment horizontal="center" vertical="center"/>
    </xf>
    <xf numFmtId="0" fontId="10" fillId="4" borderId="10" xfId="12" applyFont="1" applyFill="1" applyBorder="1" applyAlignment="1">
      <alignment horizontal="center" vertical="center"/>
    </xf>
    <xf numFmtId="0" fontId="10" fillId="4" borderId="70" xfId="12" applyFont="1" applyFill="1" applyBorder="1" applyAlignment="1">
      <alignment horizontal="center" vertical="center"/>
    </xf>
    <xf numFmtId="0" fontId="10" fillId="0" borderId="6" xfId="12" quotePrefix="1" applyFont="1" applyFill="1" applyBorder="1" applyAlignment="1">
      <alignment horizontal="center"/>
    </xf>
    <xf numFmtId="0" fontId="31" fillId="0" borderId="9" xfId="12" applyFont="1" applyBorder="1" applyAlignment="1">
      <alignment horizontal="left"/>
    </xf>
    <xf numFmtId="0" fontId="31" fillId="0" borderId="70" xfId="12" applyFont="1" applyBorder="1" applyAlignment="1">
      <alignment horizontal="left"/>
    </xf>
    <xf numFmtId="0" fontId="9" fillId="0" borderId="6" xfId="12" applyFont="1" applyBorder="1" applyAlignment="1">
      <alignment horizontal="center"/>
    </xf>
    <xf numFmtId="0" fontId="9" fillId="0" borderId="7" xfId="12" applyFont="1" applyBorder="1" applyAlignment="1">
      <alignment horizontal="center"/>
    </xf>
    <xf numFmtId="0" fontId="9" fillId="0" borderId="27" xfId="12" applyFont="1" applyBorder="1" applyAlignment="1">
      <alignment horizontal="center"/>
    </xf>
    <xf numFmtId="0" fontId="10" fillId="0" borderId="4" xfId="12" applyFont="1" applyBorder="1" applyAlignment="1">
      <alignment horizontal="left"/>
    </xf>
    <xf numFmtId="0" fontId="45" fillId="0" borderId="56" xfId="12" applyFont="1" applyBorder="1" applyAlignment="1">
      <alignment horizontal="left" vertical="center"/>
    </xf>
    <xf numFmtId="0" fontId="45" fillId="0" borderId="0" xfId="12" applyFont="1" applyBorder="1" applyAlignment="1">
      <alignment horizontal="left" vertical="center"/>
    </xf>
    <xf numFmtId="0" fontId="45" fillId="0" borderId="5" xfId="12" applyFont="1" applyBorder="1" applyAlignment="1">
      <alignment horizontal="left" vertical="center"/>
    </xf>
    <xf numFmtId="0" fontId="6" fillId="0" borderId="34" xfId="15" applyFont="1" applyBorder="1" applyAlignment="1">
      <alignment horizontal="left" vertical="center"/>
    </xf>
    <xf numFmtId="0" fontId="6" fillId="0" borderId="44" xfId="15" applyFont="1" applyBorder="1" applyAlignment="1">
      <alignment horizontal="left" vertical="center"/>
    </xf>
    <xf numFmtId="0" fontId="6" fillId="0" borderId="59" xfId="15" applyFont="1" applyBorder="1" applyAlignment="1">
      <alignment horizontal="left" vertical="center"/>
    </xf>
    <xf numFmtId="0" fontId="6" fillId="0" borderId="48" xfId="15" applyFont="1" applyBorder="1" applyAlignment="1">
      <alignment horizontal="left" vertical="center"/>
    </xf>
    <xf numFmtId="0" fontId="5" fillId="5" borderId="51" xfId="12" applyFont="1" applyFill="1" applyBorder="1" applyAlignment="1">
      <alignment horizontal="center" vertical="center"/>
    </xf>
    <xf numFmtId="0" fontId="5" fillId="5" borderId="54" xfId="12" applyFont="1" applyFill="1" applyBorder="1" applyAlignment="1">
      <alignment horizontal="center" vertical="center"/>
    </xf>
    <xf numFmtId="0" fontId="5" fillId="5" borderId="52" xfId="12" applyFont="1" applyFill="1" applyBorder="1" applyAlignment="1">
      <alignment horizontal="center" vertical="center"/>
    </xf>
    <xf numFmtId="0" fontId="5" fillId="5" borderId="58" xfId="12" applyFont="1" applyFill="1" applyBorder="1" applyAlignment="1">
      <alignment horizontal="center" vertical="center"/>
    </xf>
    <xf numFmtId="0" fontId="5" fillId="5" borderId="59" xfId="12" applyFont="1" applyFill="1" applyBorder="1" applyAlignment="1">
      <alignment horizontal="center" vertical="center"/>
    </xf>
    <xf numFmtId="0" fontId="5" fillId="5" borderId="63" xfId="12" applyFont="1" applyFill="1" applyBorder="1" applyAlignment="1">
      <alignment horizontal="center" vertical="center"/>
    </xf>
    <xf numFmtId="0" fontId="6" fillId="0" borderId="51" xfId="12" applyFont="1" applyBorder="1" applyAlignment="1">
      <alignment horizontal="left"/>
    </xf>
    <xf numFmtId="0" fontId="6" fillId="0" borderId="52" xfId="12" applyFont="1" applyBorder="1" applyAlignment="1">
      <alignment horizontal="left"/>
    </xf>
    <xf numFmtId="9" fontId="23" fillId="0" borderId="66" xfId="24" applyFont="1" applyBorder="1" applyAlignment="1">
      <alignment horizontal="center" vertical="center"/>
    </xf>
    <xf numFmtId="9" fontId="23" fillId="0" borderId="75" xfId="24" applyFont="1" applyBorder="1" applyAlignment="1">
      <alignment horizontal="center" vertical="center"/>
    </xf>
    <xf numFmtId="0" fontId="6" fillId="0" borderId="51" xfId="12" applyFont="1" applyBorder="1" applyAlignment="1">
      <alignment horizontal="left" vertical="center" wrapText="1"/>
    </xf>
    <xf numFmtId="0" fontId="6" fillId="0" borderId="52" xfId="12" applyFont="1" applyBorder="1" applyAlignment="1">
      <alignment horizontal="left" vertical="center" wrapText="1"/>
    </xf>
    <xf numFmtId="0" fontId="6" fillId="0" borderId="58" xfId="12" applyFont="1" applyBorder="1" applyAlignment="1">
      <alignment horizontal="left" vertical="center" wrapText="1"/>
    </xf>
    <xf numFmtId="0" fontId="6" fillId="0" borderId="63" xfId="12" applyFont="1" applyBorder="1" applyAlignment="1">
      <alignment horizontal="left" vertical="center" wrapText="1"/>
    </xf>
    <xf numFmtId="0" fontId="6" fillId="0" borderId="35" xfId="12" applyFont="1" applyBorder="1" applyAlignment="1">
      <alignment horizontal="left" vertical="center"/>
    </xf>
    <xf numFmtId="0" fontId="6" fillId="0" borderId="80" xfId="12" applyFont="1" applyBorder="1" applyAlignment="1">
      <alignment horizontal="left" vertical="center"/>
    </xf>
    <xf numFmtId="0" fontId="6" fillId="0" borderId="19" xfId="12" applyFont="1" applyBorder="1" applyAlignment="1">
      <alignment horizontal="left" vertical="center"/>
    </xf>
    <xf numFmtId="0" fontId="6" fillId="0" borderId="47" xfId="12" applyFont="1" applyBorder="1" applyAlignment="1">
      <alignment horizontal="left" vertical="center"/>
    </xf>
    <xf numFmtId="0" fontId="6" fillId="0" borderId="54" xfId="12" applyFont="1" applyBorder="1" applyAlignment="1">
      <alignment horizontal="left" vertical="center"/>
    </xf>
    <xf numFmtId="0" fontId="6" fillId="0" borderId="69" xfId="12" applyFont="1" applyBorder="1" applyAlignment="1">
      <alignment horizontal="left" vertical="center"/>
    </xf>
    <xf numFmtId="0" fontId="6" fillId="0" borderId="59" xfId="12" applyFont="1" applyBorder="1" applyAlignment="1">
      <alignment horizontal="left" vertical="center"/>
    </xf>
    <xf numFmtId="0" fontId="6" fillId="0" borderId="48" xfId="12" applyFont="1" applyBorder="1" applyAlignment="1">
      <alignment horizontal="left" vertical="center"/>
    </xf>
    <xf numFmtId="0" fontId="6" fillId="0" borderId="114" xfId="12" applyFont="1" applyBorder="1" applyAlignment="1">
      <alignment horizontal="left" vertical="center"/>
    </xf>
    <xf numFmtId="0" fontId="6" fillId="0" borderId="34" xfId="12" applyFont="1" applyBorder="1" applyAlignment="1">
      <alignment horizontal="left" vertical="center"/>
    </xf>
    <xf numFmtId="0" fontId="6" fillId="0" borderId="44" xfId="12" applyFont="1" applyBorder="1" applyAlignment="1">
      <alignment horizontal="left" vertical="center"/>
    </xf>
    <xf numFmtId="0" fontId="6" fillId="0" borderId="31" xfId="12" applyFont="1" applyBorder="1" applyAlignment="1">
      <alignment horizontal="left" vertical="center"/>
    </xf>
    <xf numFmtId="0" fontId="6" fillId="0" borderId="20" xfId="12" applyFont="1" applyBorder="1" applyAlignment="1">
      <alignment horizontal="left" vertical="center"/>
    </xf>
    <xf numFmtId="0" fontId="6" fillId="0" borderId="21" xfId="12" applyFont="1" applyBorder="1" applyAlignment="1">
      <alignment horizontal="left" vertical="center"/>
    </xf>
    <xf numFmtId="0" fontId="6" fillId="0" borderId="41" xfId="12" applyFont="1" applyBorder="1" applyAlignment="1">
      <alignment horizontal="left"/>
    </xf>
    <xf numFmtId="0" fontId="6" fillId="0" borderId="42" xfId="12" applyFont="1" applyBorder="1" applyAlignment="1">
      <alignment horizontal="left"/>
    </xf>
    <xf numFmtId="0" fontId="6" fillId="0" borderId="43" xfId="12" applyFont="1" applyBorder="1" applyAlignment="1">
      <alignment horizontal="left"/>
    </xf>
    <xf numFmtId="0" fontId="5" fillId="0" borderId="38" xfId="12" applyFont="1" applyFill="1" applyBorder="1" applyAlignment="1">
      <alignment horizontal="center"/>
    </xf>
    <xf numFmtId="0" fontId="5" fillId="0" borderId="39" xfId="12" applyFont="1" applyFill="1" applyBorder="1" applyAlignment="1">
      <alignment horizontal="center"/>
    </xf>
    <xf numFmtId="0" fontId="5" fillId="0" borderId="40" xfId="12" applyFont="1" applyFill="1" applyBorder="1" applyAlignment="1">
      <alignment horizontal="center"/>
    </xf>
    <xf numFmtId="0" fontId="5" fillId="0" borderId="14" xfId="12" applyFont="1" applyBorder="1" applyAlignment="1">
      <alignment horizontal="center"/>
    </xf>
    <xf numFmtId="0" fontId="5" fillId="0" borderId="15" xfId="12" applyFont="1" applyBorder="1" applyAlignment="1">
      <alignment horizontal="center"/>
    </xf>
    <xf numFmtId="0" fontId="5" fillId="0" borderId="84" xfId="12" applyFont="1" applyBorder="1" applyAlignment="1">
      <alignment horizontal="center"/>
    </xf>
    <xf numFmtId="0" fontId="5" fillId="4" borderId="51" xfId="12" applyFont="1" applyFill="1" applyBorder="1" applyAlignment="1">
      <alignment horizontal="center" vertical="center"/>
    </xf>
    <xf numFmtId="0" fontId="5" fillId="4" borderId="54" xfId="12" applyFont="1" applyFill="1" applyBorder="1" applyAlignment="1">
      <alignment horizontal="center" vertical="center"/>
    </xf>
    <xf numFmtId="0" fontId="5" fillId="4" borderId="52" xfId="12" applyFont="1" applyFill="1" applyBorder="1" applyAlignment="1">
      <alignment horizontal="center" vertical="center"/>
    </xf>
    <xf numFmtId="0" fontId="5" fillId="4" borderId="19" xfId="12" applyFont="1" applyFill="1" applyBorder="1" applyAlignment="1">
      <alignment horizontal="center" vertical="center"/>
    </xf>
    <xf numFmtId="0" fontId="5" fillId="4" borderId="20" xfId="12" applyFont="1" applyFill="1" applyBorder="1" applyAlignment="1">
      <alignment horizontal="center" vertical="center"/>
    </xf>
    <xf numFmtId="0" fontId="5" fillId="4" borderId="47" xfId="12" applyFont="1" applyFill="1" applyBorder="1" applyAlignment="1">
      <alignment horizontal="center" vertical="center"/>
    </xf>
    <xf numFmtId="0" fontId="5" fillId="0" borderId="6" xfId="12" applyFont="1" applyBorder="1" applyAlignment="1">
      <alignment horizontal="left"/>
    </xf>
    <xf numFmtId="0" fontId="5" fillId="0" borderId="7" xfId="12" applyFont="1" applyBorder="1" applyAlignment="1">
      <alignment horizontal="left"/>
    </xf>
    <xf numFmtId="0" fontId="5" fillId="0" borderId="27" xfId="12" applyFont="1" applyBorder="1" applyAlignment="1">
      <alignment horizontal="left"/>
    </xf>
    <xf numFmtId="0" fontId="5" fillId="0" borderId="19" xfId="12" applyFont="1" applyBorder="1" applyAlignment="1">
      <alignment horizontal="center"/>
    </xf>
    <xf numFmtId="0" fontId="5" fillId="0" borderId="20" xfId="12" applyFont="1" applyBorder="1" applyAlignment="1">
      <alignment horizontal="center"/>
    </xf>
    <xf numFmtId="0" fontId="5" fillId="0" borderId="21" xfId="12" applyFont="1" applyBorder="1" applyAlignment="1">
      <alignment horizontal="center"/>
    </xf>
    <xf numFmtId="0" fontId="6" fillId="0" borderId="35" xfId="12" applyFont="1" applyBorder="1" applyAlignment="1">
      <alignment horizontal="center"/>
    </xf>
    <xf numFmtId="0" fontId="6" fillId="0" borderId="34" xfId="12" applyFont="1" applyBorder="1" applyAlignment="1">
      <alignment horizontal="center"/>
    </xf>
    <xf numFmtId="0" fontId="6" fillId="0" borderId="44" xfId="12" applyFont="1" applyBorder="1" applyAlignment="1">
      <alignment horizontal="center"/>
    </xf>
    <xf numFmtId="0" fontId="6" fillId="0" borderId="4" xfId="15" applyFont="1" applyBorder="1" applyAlignment="1">
      <alignment horizontal="center"/>
    </xf>
    <xf numFmtId="0" fontId="6" fillId="0" borderId="0" xfId="15" applyFont="1" applyBorder="1" applyAlignment="1">
      <alignment horizontal="center"/>
    </xf>
    <xf numFmtId="0" fontId="6" fillId="0" borderId="5" xfId="15" applyFont="1" applyBorder="1" applyAlignment="1">
      <alignment horizontal="center"/>
    </xf>
    <xf numFmtId="0" fontId="6" fillId="0" borderId="35" xfId="15" applyFont="1" applyBorder="1" applyAlignment="1">
      <alignment horizontal="left" vertical="center"/>
    </xf>
    <xf numFmtId="0" fontId="6" fillId="0" borderId="80" xfId="15" applyFont="1" applyBorder="1" applyAlignment="1">
      <alignment horizontal="left" vertical="center"/>
    </xf>
    <xf numFmtId="0" fontId="6" fillId="0" borderId="58" xfId="15" applyFont="1" applyBorder="1" applyAlignment="1">
      <alignment horizontal="left" vertical="center"/>
    </xf>
    <xf numFmtId="0" fontId="6" fillId="0" borderId="63" xfId="15" applyFont="1" applyBorder="1" applyAlignment="1">
      <alignment horizontal="left" vertical="center"/>
    </xf>
    <xf numFmtId="0" fontId="5" fillId="0" borderId="11" xfId="12" applyFont="1" applyFill="1" applyBorder="1" applyAlignment="1">
      <alignment horizontal="left" vertical="top"/>
    </xf>
    <xf numFmtId="0" fontId="5" fillId="0" borderId="12" xfId="12" applyFont="1" applyFill="1" applyBorder="1" applyAlignment="1">
      <alignment horizontal="left" vertical="top"/>
    </xf>
    <xf numFmtId="0" fontId="5" fillId="0" borderId="97" xfId="12" applyFont="1" applyFill="1" applyBorder="1" applyAlignment="1">
      <alignment horizontal="left" vertical="top"/>
    </xf>
    <xf numFmtId="0" fontId="5" fillId="0" borderId="18" xfId="12" applyFont="1" applyBorder="1" applyAlignment="1">
      <alignment horizontal="left"/>
    </xf>
    <xf numFmtId="0" fontId="5" fillId="0" borderId="6" xfId="12" applyFont="1" applyFill="1" applyBorder="1" applyAlignment="1">
      <alignment horizontal="left"/>
    </xf>
    <xf numFmtId="0" fontId="5" fillId="0" borderId="7" xfId="12" applyFont="1" applyFill="1" applyBorder="1" applyAlignment="1">
      <alignment horizontal="left"/>
    </xf>
    <xf numFmtId="0" fontId="5" fillId="0" borderId="18" xfId="12" applyFont="1" applyFill="1" applyBorder="1" applyAlignment="1">
      <alignment horizontal="left"/>
    </xf>
    <xf numFmtId="0" fontId="6" fillId="0" borderId="38" xfId="9" applyFont="1" applyFill="1" applyBorder="1" applyAlignment="1">
      <alignment horizontal="center"/>
    </xf>
    <xf numFmtId="0" fontId="6" fillId="0" borderId="40" xfId="9" applyFont="1" applyFill="1" applyBorder="1" applyAlignment="1">
      <alignment horizontal="center"/>
    </xf>
    <xf numFmtId="0" fontId="5" fillId="0" borderId="6" xfId="12" applyFont="1" applyFill="1" applyBorder="1" applyAlignment="1">
      <alignment horizontal="left" vertical="top"/>
    </xf>
    <xf numFmtId="0" fontId="5" fillId="0" borderId="7" xfId="12" applyFont="1" applyFill="1" applyBorder="1" applyAlignment="1">
      <alignment horizontal="left" vertical="top"/>
    </xf>
    <xf numFmtId="0" fontId="5" fillId="0" borderId="18" xfId="12" applyFont="1" applyFill="1" applyBorder="1" applyAlignment="1">
      <alignment horizontal="left" vertical="top"/>
    </xf>
    <xf numFmtId="0" fontId="5" fillId="0" borderId="14" xfId="12" applyFont="1" applyBorder="1" applyAlignment="1">
      <alignment horizontal="left"/>
    </xf>
    <xf numFmtId="0" fontId="5" fillId="0" borderId="15" xfId="12" applyFont="1" applyBorder="1" applyAlignment="1">
      <alignment horizontal="left"/>
    </xf>
    <xf numFmtId="0" fontId="6" fillId="0" borderId="45" xfId="12" applyFont="1" applyBorder="1" applyAlignment="1">
      <alignment horizontal="left"/>
    </xf>
    <xf numFmtId="0" fontId="6" fillId="0" borderId="36" xfId="12" applyFont="1" applyBorder="1" applyAlignment="1">
      <alignment horizontal="left"/>
    </xf>
    <xf numFmtId="0" fontId="6" fillId="0" borderId="37" xfId="12" applyFont="1" applyBorder="1" applyAlignment="1">
      <alignment horizontal="left"/>
    </xf>
    <xf numFmtId="0" fontId="5" fillId="0" borderId="14" xfId="12" applyFont="1" applyFill="1" applyBorder="1" applyAlignment="1">
      <alignment horizontal="left" vertical="top"/>
    </xf>
    <xf numFmtId="0" fontId="5" fillId="0" borderId="15" xfId="12" applyFont="1" applyFill="1" applyBorder="1" applyAlignment="1">
      <alignment horizontal="left" vertical="top"/>
    </xf>
    <xf numFmtId="0" fontId="5" fillId="0" borderId="16" xfId="12" applyFont="1" applyFill="1" applyBorder="1" applyAlignment="1">
      <alignment horizontal="left" vertical="top"/>
    </xf>
    <xf numFmtId="0" fontId="5" fillId="0" borderId="9" xfId="12" applyFont="1" applyBorder="1" applyAlignment="1">
      <alignment horizontal="left"/>
    </xf>
    <xf numFmtId="0" fontId="5" fillId="0" borderId="70" xfId="12" applyFont="1" applyBorder="1" applyAlignment="1">
      <alignment horizontal="left"/>
    </xf>
    <xf numFmtId="0" fontId="5" fillId="0" borderId="2" xfId="12" applyFont="1" applyFill="1" applyBorder="1" applyAlignment="1">
      <alignment wrapText="1"/>
    </xf>
    <xf numFmtId="0" fontId="5" fillId="0" borderId="3" xfId="12" applyFont="1" applyFill="1" applyBorder="1" applyAlignment="1">
      <alignment wrapText="1"/>
    </xf>
    <xf numFmtId="0" fontId="5" fillId="0" borderId="8" xfId="12" applyFont="1" applyFill="1" applyBorder="1" applyAlignment="1">
      <alignment wrapText="1"/>
    </xf>
    <xf numFmtId="0" fontId="5" fillId="0" borderId="85" xfId="12" applyFont="1" applyFill="1" applyBorder="1" applyAlignment="1">
      <alignment wrapText="1"/>
    </xf>
    <xf numFmtId="0" fontId="5" fillId="0" borderId="86" xfId="12" applyFont="1" applyFill="1" applyBorder="1" applyAlignment="1">
      <alignment wrapText="1"/>
    </xf>
    <xf numFmtId="0" fontId="5" fillId="0" borderId="87" xfId="12" applyFont="1" applyFill="1" applyBorder="1" applyAlignment="1">
      <alignment wrapText="1"/>
    </xf>
    <xf numFmtId="0" fontId="6" fillId="0" borderId="35" xfId="12" applyFont="1" applyBorder="1" applyAlignment="1">
      <alignment horizontal="center" vertical="center"/>
    </xf>
    <xf numFmtId="0" fontId="6" fillId="0" borderId="34" xfId="12" applyFont="1" applyBorder="1" applyAlignment="1">
      <alignment horizontal="center" vertical="center"/>
    </xf>
    <xf numFmtId="0" fontId="6" fillId="0" borderId="4" xfId="12" applyFont="1" applyBorder="1" applyAlignment="1">
      <alignment horizontal="center" vertical="center"/>
    </xf>
    <xf numFmtId="0" fontId="6" fillId="0" borderId="0" xfId="12" applyFont="1" applyBorder="1" applyAlignment="1">
      <alignment horizontal="center" vertical="center"/>
    </xf>
    <xf numFmtId="0" fontId="6" fillId="0" borderId="36" xfId="12" applyFont="1" applyBorder="1" applyAlignment="1">
      <alignment horizontal="center"/>
    </xf>
    <xf numFmtId="0" fontId="6" fillId="0" borderId="37" xfId="12" applyFont="1" applyBorder="1" applyAlignment="1">
      <alignment horizontal="center"/>
    </xf>
    <xf numFmtId="0" fontId="6" fillId="0" borderId="100" xfId="9" applyFont="1" applyFill="1" applyBorder="1" applyAlignment="1">
      <alignment horizontal="center"/>
    </xf>
    <xf numFmtId="0" fontId="6" fillId="0" borderId="30" xfId="9" applyFont="1" applyFill="1" applyBorder="1" applyAlignment="1">
      <alignment horizontal="center"/>
    </xf>
    <xf numFmtId="0" fontId="6" fillId="0" borderId="51" xfId="9" applyFont="1" applyFill="1" applyBorder="1" applyAlignment="1">
      <alignment horizontal="left"/>
    </xf>
    <xf numFmtId="0" fontId="6" fillId="0" borderId="54" xfId="9" applyFont="1" applyFill="1" applyBorder="1" applyAlignment="1">
      <alignment horizontal="left"/>
    </xf>
    <xf numFmtId="0" fontId="5" fillId="0" borderId="28" xfId="12" applyFont="1" applyFill="1" applyBorder="1" applyAlignment="1">
      <alignment horizontal="center"/>
    </xf>
    <xf numFmtId="0" fontId="5" fillId="0" borderId="29" xfId="12" applyFont="1" applyFill="1" applyBorder="1" applyAlignment="1">
      <alignment horizontal="center"/>
    </xf>
    <xf numFmtId="0" fontId="5" fillId="0" borderId="73" xfId="12" applyFont="1" applyFill="1" applyBorder="1" applyAlignment="1">
      <alignment horizontal="center"/>
    </xf>
    <xf numFmtId="0" fontId="9" fillId="0" borderId="81" xfId="12" applyFont="1" applyBorder="1" applyAlignment="1">
      <alignment horizontal="left"/>
    </xf>
    <xf numFmtId="0" fontId="24" fillId="0" borderId="7" xfId="12" applyFont="1" applyBorder="1" applyAlignment="1">
      <alignment horizontal="left"/>
    </xf>
    <xf numFmtId="0" fontId="24" fillId="0" borderId="27" xfId="12" applyFont="1" applyBorder="1" applyAlignment="1">
      <alignment horizontal="left"/>
    </xf>
    <xf numFmtId="0" fontId="10" fillId="0" borderId="11" xfId="12" applyFont="1" applyFill="1" applyBorder="1" applyAlignment="1">
      <alignment horizontal="left" vertical="top"/>
    </xf>
    <xf numFmtId="0" fontId="10" fillId="0" borderId="12" xfId="12" applyFont="1" applyFill="1" applyBorder="1" applyAlignment="1">
      <alignment horizontal="left" vertical="top"/>
    </xf>
    <xf numFmtId="0" fontId="10" fillId="0" borderId="97" xfId="12" applyFont="1" applyFill="1" applyBorder="1" applyAlignment="1">
      <alignment horizontal="left" vertical="top"/>
    </xf>
    <xf numFmtId="0" fontId="9" fillId="0" borderId="59" xfId="12" applyFont="1" applyBorder="1" applyAlignment="1">
      <alignment horizontal="center" vertical="center"/>
    </xf>
    <xf numFmtId="0" fontId="39" fillId="0" borderId="34" xfId="12" applyFont="1" applyBorder="1" applyAlignment="1">
      <alignment horizontal="center"/>
    </xf>
    <xf numFmtId="0" fontId="25" fillId="0" borderId="0" xfId="12" applyFont="1" applyAlignment="1">
      <alignment horizontal="center"/>
    </xf>
    <xf numFmtId="0" fontId="10" fillId="0" borderId="46" xfId="12" quotePrefix="1" applyFont="1" applyFill="1" applyBorder="1" applyAlignment="1">
      <alignment horizontal="left" vertical="top" wrapText="1"/>
    </xf>
    <xf numFmtId="0" fontId="25" fillId="0" borderId="0" xfId="0" applyFont="1" applyAlignment="1">
      <alignment horizontal="center" vertical="center"/>
    </xf>
    <xf numFmtId="0" fontId="10" fillId="0" borderId="14" xfId="12" applyFont="1" applyFill="1" applyBorder="1" applyAlignment="1">
      <alignment vertical="top"/>
    </xf>
    <xf numFmtId="0" fontId="10" fillId="0" borderId="15" xfId="12" applyFont="1" applyFill="1" applyBorder="1" applyAlignment="1">
      <alignment vertical="top"/>
    </xf>
    <xf numFmtId="0" fontId="10" fillId="0" borderId="16" xfId="12" applyFont="1" applyFill="1" applyBorder="1" applyAlignment="1">
      <alignment vertical="top"/>
    </xf>
    <xf numFmtId="0" fontId="10" fillId="0" borderId="9" xfId="12" applyFont="1" applyFill="1" applyBorder="1" applyAlignment="1">
      <alignment vertical="top"/>
    </xf>
    <xf numFmtId="0" fontId="10" fillId="0" borderId="10" xfId="12" applyFont="1" applyFill="1" applyBorder="1" applyAlignment="1">
      <alignment vertical="top"/>
    </xf>
    <xf numFmtId="0" fontId="10" fillId="0" borderId="70" xfId="12" applyFont="1" applyFill="1" applyBorder="1" applyAlignment="1">
      <alignment vertical="top"/>
    </xf>
    <xf numFmtId="0" fontId="9" fillId="0" borderId="51" xfId="12" applyFont="1" applyBorder="1" applyAlignment="1">
      <alignment horizontal="left" vertical="top" wrapText="1"/>
    </xf>
    <xf numFmtId="0" fontId="9" fillId="0" borderId="52" xfId="12" applyFont="1" applyBorder="1" applyAlignment="1">
      <alignment horizontal="left" vertical="top" wrapText="1"/>
    </xf>
    <xf numFmtId="0" fontId="9" fillId="0" borderId="4" xfId="12" applyFont="1" applyBorder="1" applyAlignment="1">
      <alignment horizontal="left" vertical="top" wrapText="1"/>
    </xf>
    <xf numFmtId="0" fontId="9" fillId="0" borderId="26" xfId="12" applyFont="1" applyBorder="1" applyAlignment="1">
      <alignment horizontal="left" vertical="top" wrapText="1"/>
    </xf>
    <xf numFmtId="0" fontId="9" fillId="0" borderId="58" xfId="12" applyFont="1" applyBorder="1" applyAlignment="1">
      <alignment horizontal="left" vertical="top" wrapText="1"/>
    </xf>
    <xf numFmtId="0" fontId="9" fillId="0" borderId="63" xfId="12" applyFont="1" applyBorder="1" applyAlignment="1">
      <alignment horizontal="left" vertical="top" wrapText="1"/>
    </xf>
    <xf numFmtId="0" fontId="10" fillId="0" borderId="10" xfId="12" quotePrefix="1" applyFont="1" applyBorder="1" applyAlignment="1">
      <alignment horizontal="left"/>
    </xf>
    <xf numFmtId="49" fontId="10" fillId="0" borderId="6" xfId="12" applyNumberFormat="1" applyFont="1" applyFill="1" applyBorder="1" applyAlignment="1">
      <alignment horizontal="left" vertical="center" wrapText="1"/>
    </xf>
    <xf numFmtId="49" fontId="10" fillId="0" borderId="7" xfId="12" applyNumberFormat="1" applyFont="1" applyFill="1" applyBorder="1" applyAlignment="1">
      <alignment horizontal="left" vertical="center" wrapText="1"/>
    </xf>
    <xf numFmtId="0" fontId="11" fillId="0" borderId="4" xfId="12" applyFont="1" applyFill="1" applyBorder="1" applyAlignment="1">
      <alignment wrapText="1"/>
    </xf>
    <xf numFmtId="0" fontId="11" fillId="0" borderId="0" xfId="12" applyFont="1" applyFill="1" applyBorder="1" applyAlignment="1">
      <alignment wrapText="1"/>
    </xf>
    <xf numFmtId="0" fontId="11" fillId="0" borderId="5" xfId="12" applyFont="1" applyFill="1" applyBorder="1" applyAlignment="1">
      <alignment wrapText="1"/>
    </xf>
    <xf numFmtId="0" fontId="24" fillId="0" borderId="4" xfId="15" applyFont="1" applyBorder="1" applyAlignment="1">
      <alignment horizontal="center"/>
    </xf>
    <xf numFmtId="0" fontId="24" fillId="0" borderId="0" xfId="15" applyFont="1" applyBorder="1" applyAlignment="1">
      <alignment horizontal="center"/>
    </xf>
    <xf numFmtId="0" fontId="24" fillId="0" borderId="5" xfId="15" applyFont="1" applyBorder="1" applyAlignment="1">
      <alignment horizontal="center"/>
    </xf>
    <xf numFmtId="0" fontId="9" fillId="0" borderId="69" xfId="9" applyFont="1" applyFill="1" applyBorder="1" applyAlignment="1">
      <alignment horizontal="left"/>
    </xf>
    <xf numFmtId="0" fontId="10" fillId="0" borderId="9" xfId="12" applyFont="1" applyFill="1" applyBorder="1" applyAlignment="1">
      <alignment horizontal="center"/>
    </xf>
    <xf numFmtId="0" fontId="10" fillId="0" borderId="10" xfId="12" applyFont="1" applyFill="1" applyBorder="1" applyAlignment="1">
      <alignment horizontal="center"/>
    </xf>
    <xf numFmtId="0" fontId="10" fillId="0" borderId="70" xfId="12" applyFont="1" applyFill="1" applyBorder="1" applyAlignment="1">
      <alignment horizontal="center"/>
    </xf>
    <xf numFmtId="0" fontId="9" fillId="0" borderId="101" xfId="15" applyFont="1" applyBorder="1" applyAlignment="1">
      <alignment horizontal="left" vertical="center"/>
    </xf>
    <xf numFmtId="0" fontId="9" fillId="0" borderId="111" xfId="15" applyFont="1" applyBorder="1" applyAlignment="1">
      <alignment horizontal="left" vertical="center"/>
    </xf>
    <xf numFmtId="0" fontId="10" fillId="0" borderId="58" xfId="12" applyFont="1" applyBorder="1" applyAlignment="1">
      <alignment horizontal="center"/>
    </xf>
    <xf numFmtId="0" fontId="10" fillId="0" borderId="9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70" xfId="0" applyFont="1" applyBorder="1" applyAlignment="1">
      <alignment horizontal="left"/>
    </xf>
    <xf numFmtId="0" fontId="10" fillId="0" borderId="9" xfId="12" applyFont="1" applyFill="1" applyBorder="1" applyAlignment="1">
      <alignment horizontal="left"/>
    </xf>
    <xf numFmtId="0" fontId="10" fillId="0" borderId="10" xfId="12" applyFont="1" applyFill="1" applyBorder="1" applyAlignment="1">
      <alignment horizontal="left"/>
    </xf>
    <xf numFmtId="0" fontId="10" fillId="0" borderId="70" xfId="12" applyFont="1" applyFill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9" fillId="0" borderId="78" xfId="12" applyFont="1" applyBorder="1" applyAlignment="1">
      <alignment horizontal="left" vertical="center" wrapText="1"/>
    </xf>
    <xf numFmtId="0" fontId="9" fillId="0" borderId="117" xfId="12" applyFont="1" applyBorder="1" applyAlignment="1">
      <alignment horizontal="left" vertical="center" wrapText="1"/>
    </xf>
    <xf numFmtId="0" fontId="9" fillId="0" borderId="111" xfId="12" applyFont="1" applyBorder="1" applyAlignment="1">
      <alignment horizontal="left" vertical="center" wrapText="1"/>
    </xf>
    <xf numFmtId="0" fontId="9" fillId="0" borderId="0" xfId="12" applyFont="1" applyBorder="1" applyAlignment="1">
      <alignment horizontal="left"/>
    </xf>
    <xf numFmtId="0" fontId="9" fillId="0" borderId="5" xfId="12" applyFont="1" applyBorder="1" applyAlignment="1">
      <alignment horizontal="left"/>
    </xf>
    <xf numFmtId="0" fontId="9" fillId="0" borderId="115" xfId="12" quotePrefix="1" applyFont="1" applyBorder="1" applyAlignment="1">
      <alignment horizontal="left"/>
    </xf>
    <xf numFmtId="0" fontId="9" fillId="0" borderId="86" xfId="12" quotePrefix="1" applyFont="1" applyBorder="1" applyAlignment="1">
      <alignment horizontal="left"/>
    </xf>
    <xf numFmtId="0" fontId="9" fillId="0" borderId="87" xfId="12" quotePrefix="1" applyFont="1" applyBorder="1" applyAlignment="1">
      <alignment horizontal="left"/>
    </xf>
    <xf numFmtId="3" fontId="9" fillId="2" borderId="4" xfId="12" applyNumberFormat="1" applyFont="1" applyFill="1" applyBorder="1" applyAlignment="1">
      <alignment horizontal="center"/>
    </xf>
    <xf numFmtId="3" fontId="9" fillId="2" borderId="0" xfId="12" applyNumberFormat="1" applyFont="1" applyFill="1" applyBorder="1" applyAlignment="1">
      <alignment horizontal="center"/>
    </xf>
    <xf numFmtId="3" fontId="9" fillId="2" borderId="5" xfId="12" applyNumberFormat="1" applyFont="1" applyFill="1" applyBorder="1" applyAlignment="1">
      <alignment horizontal="center"/>
    </xf>
    <xf numFmtId="3" fontId="9" fillId="0" borderId="4" xfId="12" applyNumberFormat="1" applyFont="1" applyBorder="1" applyAlignment="1">
      <alignment horizontal="center"/>
    </xf>
    <xf numFmtId="3" fontId="9" fillId="0" borderId="0" xfId="12" applyNumberFormat="1" applyFont="1" applyBorder="1" applyAlignment="1">
      <alignment horizontal="center"/>
    </xf>
    <xf numFmtId="3" fontId="9" fillId="0" borderId="5" xfId="12" applyNumberFormat="1" applyFont="1" applyBorder="1" applyAlignment="1">
      <alignment horizontal="center"/>
    </xf>
    <xf numFmtId="0" fontId="9" fillId="0" borderId="35" xfId="15" applyFont="1" applyBorder="1" applyAlignment="1">
      <alignment horizontal="left"/>
    </xf>
    <xf numFmtId="0" fontId="9" fillId="0" borderId="58" xfId="15" applyFont="1" applyBorder="1" applyAlignment="1">
      <alignment horizontal="left"/>
    </xf>
    <xf numFmtId="0" fontId="9" fillId="0" borderId="51" xfId="12" applyFont="1" applyBorder="1" applyAlignment="1">
      <alignment vertical="center" wrapText="1"/>
    </xf>
    <xf numFmtId="0" fontId="9" fillId="0" borderId="52" xfId="12" applyFont="1" applyBorder="1" applyAlignment="1">
      <alignment vertical="center" wrapText="1"/>
    </xf>
    <xf numFmtId="0" fontId="9" fillId="0" borderId="4" xfId="12" applyFont="1" applyBorder="1" applyAlignment="1">
      <alignment vertical="center" wrapText="1"/>
    </xf>
    <xf numFmtId="0" fontId="9" fillId="0" borderId="26" xfId="12" applyFont="1" applyBorder="1" applyAlignment="1">
      <alignment vertical="center" wrapText="1"/>
    </xf>
    <xf numFmtId="0" fontId="9" fillId="0" borderId="58" xfId="12" applyFont="1" applyBorder="1" applyAlignment="1">
      <alignment vertical="center" wrapText="1"/>
    </xf>
    <xf numFmtId="0" fontId="9" fillId="0" borderId="63" xfId="12" applyFont="1" applyBorder="1" applyAlignment="1">
      <alignment vertical="center" wrapText="1"/>
    </xf>
    <xf numFmtId="0" fontId="10" fillId="0" borderId="1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left" vertical="center"/>
    </xf>
    <xf numFmtId="0" fontId="9" fillId="0" borderId="16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0" fontId="10" fillId="0" borderId="18" xfId="0" applyFont="1" applyFill="1" applyBorder="1" applyAlignment="1">
      <alignment horizontal="left" vertical="center"/>
    </xf>
    <xf numFmtId="0" fontId="10" fillId="0" borderId="28" xfId="12" applyFont="1" applyBorder="1" applyAlignment="1">
      <alignment horizontal="left"/>
    </xf>
    <xf numFmtId="0" fontId="10" fillId="0" borderId="29" xfId="12" applyFont="1" applyBorder="1" applyAlignment="1">
      <alignment horizontal="left"/>
    </xf>
    <xf numFmtId="0" fontId="10" fillId="0" borderId="94" xfId="12" applyFont="1" applyBorder="1" applyAlignment="1">
      <alignment horizontal="left"/>
    </xf>
    <xf numFmtId="0" fontId="10" fillId="0" borderId="34" xfId="15" applyFont="1" applyBorder="1" applyAlignment="1">
      <alignment horizontal="left"/>
    </xf>
    <xf numFmtId="0" fontId="10" fillId="0" borderId="44" xfId="15" applyFont="1" applyBorder="1" applyAlignment="1">
      <alignment horizontal="left"/>
    </xf>
    <xf numFmtId="0" fontId="10" fillId="0" borderId="95" xfId="12" applyFont="1" applyBorder="1" applyAlignment="1">
      <alignment horizontal="left"/>
    </xf>
    <xf numFmtId="0" fontId="10" fillId="0" borderId="3" xfId="12" applyFont="1" applyBorder="1" applyAlignment="1">
      <alignment horizontal="left"/>
    </xf>
    <xf numFmtId="0" fontId="10" fillId="0" borderId="8" xfId="12" applyFont="1" applyBorder="1" applyAlignment="1">
      <alignment horizontal="left"/>
    </xf>
    <xf numFmtId="0" fontId="9" fillId="0" borderId="100" xfId="12" applyFont="1" applyFill="1" applyBorder="1" applyAlignment="1">
      <alignment horizontal="center"/>
    </xf>
    <xf numFmtId="0" fontId="9" fillId="0" borderId="30" xfId="12" applyFont="1" applyFill="1" applyBorder="1" applyAlignment="1">
      <alignment horizontal="center"/>
    </xf>
    <xf numFmtId="0" fontId="9" fillId="0" borderId="38" xfId="12" applyFont="1" applyFill="1" applyBorder="1" applyAlignment="1">
      <alignment horizontal="center"/>
    </xf>
    <xf numFmtId="0" fontId="9" fillId="0" borderId="40" xfId="12" applyFont="1" applyFill="1" applyBorder="1" applyAlignment="1">
      <alignment horizontal="center"/>
    </xf>
    <xf numFmtId="0" fontId="9" fillId="0" borderId="38" xfId="12" applyFont="1" applyFill="1" applyBorder="1" applyAlignment="1">
      <alignment horizontal="left"/>
    </xf>
    <xf numFmtId="0" fontId="9" fillId="0" borderId="39" xfId="12" applyFont="1" applyFill="1" applyBorder="1" applyAlignment="1">
      <alignment horizontal="left"/>
    </xf>
    <xf numFmtId="0" fontId="9" fillId="0" borderId="69" xfId="12" applyFont="1" applyBorder="1" applyAlignment="1">
      <alignment horizontal="left"/>
    </xf>
  </cellXfs>
  <cellStyles count="27">
    <cellStyle name="Comma" xfId="23" builtinId="3"/>
    <cellStyle name="Comma 2" xfId="3"/>
    <cellStyle name="Comma 2 2" xfId="4"/>
    <cellStyle name="Comma 2 2 2" xfId="5"/>
    <cellStyle name="Comma 2 2 2 2" xfId="6"/>
    <cellStyle name="Comma 3" xfId="7"/>
    <cellStyle name="Comma 4" xfId="8"/>
    <cellStyle name="Comma 5" xfId="2"/>
    <cellStyle name="Normal" xfId="0" builtinId="0"/>
    <cellStyle name="Normal 10" xfId="25"/>
    <cellStyle name="Normal 10 2" xfId="26"/>
    <cellStyle name="Normal 2" xfId="9"/>
    <cellStyle name="Normal 2 2" xfId="10"/>
    <cellStyle name="Normal 2 2 2" xfId="11"/>
    <cellStyle name="Normal 2 2 2 2" xfId="12"/>
    <cellStyle name="Normal 3" xfId="13"/>
    <cellStyle name="Normal 3 2" xfId="14"/>
    <cellStyle name="Normal 3 2 2" xfId="15"/>
    <cellStyle name="Normal 4" xfId="16"/>
    <cellStyle name="Normal 4 2" xfId="17"/>
    <cellStyle name="Normal 5" xfId="18"/>
    <cellStyle name="Normal 6" xfId="19"/>
    <cellStyle name="Normal 7" xfId="20"/>
    <cellStyle name="Normal 8" xfId="21"/>
    <cellStyle name="Normal 9" xfId="1"/>
    <cellStyle name="Percent" xfId="24" builtinId="5"/>
    <cellStyle name="เครื่องหมายจุลภาค 2" xfId="22"/>
  </cellStyles>
  <dxfs count="0"/>
  <tableStyles count="0" defaultTableStyle="TableStyleMedium2" defaultPivotStyle="PivotStyleLight16"/>
  <colors>
    <mruColors>
      <color rgb="FF00FFFF"/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190500</xdr:colOff>
      <xdr:row>1</xdr:row>
      <xdr:rowOff>20752</xdr:rowOff>
    </xdr:from>
    <xdr:to>
      <xdr:col>7</xdr:col>
      <xdr:colOff>514779</xdr:colOff>
      <xdr:row>10</xdr:row>
      <xdr:rowOff>76201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500" y="201727"/>
          <a:ext cx="1695879" cy="1684224"/>
        </a:xfrm>
        <a:prstGeom prst="ellipse">
          <a:avLst/>
        </a:prstGeom>
        <a:ln w="63500" cap="rnd">
          <a:solidFill>
            <a:srgbClr val="333333"/>
          </a:solidFill>
        </a:ln>
        <a:effectLst>
          <a:outerShdw blurRad="381000" dist="292100" dir="5400000" sx="-80000" sy="-18000" rotWithShape="0">
            <a:srgbClr val="000000">
              <a:alpha val="22000"/>
            </a:srgbClr>
          </a:outerShdw>
        </a:effectLst>
        <a:scene3d>
          <a:camera prst="orthographicFront"/>
          <a:lightRig rig="contrasting" dir="t">
            <a:rot lat="0" lon="0" rev="3000000"/>
          </a:lightRig>
        </a:scene3d>
        <a:sp3d contourW="7620">
          <a:bevelT w="95250" h="31750"/>
          <a:contourClr>
            <a:srgbClr val="333333"/>
          </a:contourClr>
        </a:sp3d>
      </xdr:spPr>
    </xdr:pic>
    <xdr:clientData/>
  </xdr:twoCellAnchor>
  <xdr:oneCellAnchor>
    <xdr:from>
      <xdr:col>3</xdr:col>
      <xdr:colOff>147117</xdr:colOff>
      <xdr:row>11</xdr:row>
      <xdr:rowOff>169311</xdr:rowOff>
    </xdr:from>
    <xdr:ext cx="4849277" cy="729943"/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2204517" y="2160036"/>
          <a:ext cx="4849277" cy="729943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4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แผนปฏิบัติการ</a:t>
          </a:r>
          <a:r>
            <a:rPr lang="th-TH" sz="4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ประจำปี 2560</a:t>
          </a:r>
          <a:endParaRPr lang="th-TH" sz="4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4</xdr:col>
      <xdr:colOff>301707</xdr:colOff>
      <xdr:row>16</xdr:row>
      <xdr:rowOff>45486</xdr:rowOff>
    </xdr:from>
    <xdr:ext cx="2997038" cy="1135696"/>
    <xdr:sp macro="" textlink="">
      <xdr:nvSpPr>
        <xdr:cNvPr id="5" name="สี่เหลี่ยมผืนผ้า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3044907" y="2941086"/>
          <a:ext cx="2997038" cy="113569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โดย  </a:t>
          </a:r>
        </a:p>
        <a:p>
          <a:pPr algn="ctr"/>
          <a:endParaRPr lang="th-TH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องค์การตลาด กระทรวงมหาดไทย</a:t>
          </a:r>
        </a:p>
      </xdr:txBody>
    </xdr:sp>
    <xdr:clientData/>
  </xdr:oneCellAnchor>
  <xdr:oneCellAnchor>
    <xdr:from>
      <xdr:col>3</xdr:col>
      <xdr:colOff>114300</xdr:colOff>
      <xdr:row>23</xdr:row>
      <xdr:rowOff>16911</xdr:rowOff>
    </xdr:from>
    <xdr:ext cx="4853465" cy="787908"/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171700" y="4179336"/>
          <a:ext cx="4853465" cy="78790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อาคารสำนักงาน </a:t>
          </a:r>
          <a:r>
            <a:rPr lang="en-US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CEC 68/12 </a:t>
          </a:r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ถนนกำแพงเพชร6</a:t>
          </a:r>
        </a:p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แขวงลาดยาว</a:t>
          </a:r>
          <a:r>
            <a:rPr lang="th-TH" sz="2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เขตจตุจักร กรุงเทพมหานคร 10900</a:t>
          </a:r>
          <a:endParaRPr lang="th-TH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219075</xdr:colOff>
      <xdr:row>27</xdr:row>
      <xdr:rowOff>47624</xdr:rowOff>
    </xdr:from>
    <xdr:ext cx="4543425" cy="371475"/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276475" y="4933949"/>
          <a:ext cx="4543425" cy="371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2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ทบทวนแผนปฏิบัติการ</a:t>
          </a:r>
          <a:r>
            <a:rPr lang="th-TH" sz="2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ครึ่งปี 2560                                    </a:t>
          </a:r>
          <a:endParaRPr lang="th-TH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3</xdr:col>
      <xdr:colOff>200025</xdr:colOff>
      <xdr:row>29</xdr:row>
      <xdr:rowOff>95250</xdr:rowOff>
    </xdr:from>
    <xdr:ext cx="4543425" cy="371475"/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2257425" y="5343525"/>
          <a:ext cx="4543425" cy="3714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th-TH" sz="2400" b="1" cap="none" spc="0" baseline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endParaRPr lang="th-TH" sz="2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610578</xdr:colOff>
      <xdr:row>7</xdr:row>
      <xdr:rowOff>170963</xdr:rowOff>
    </xdr:from>
    <xdr:to>
      <xdr:col>14</xdr:col>
      <xdr:colOff>647212</xdr:colOff>
      <xdr:row>12</xdr:row>
      <xdr:rowOff>647213</xdr:rowOff>
    </xdr:to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xmlns="" id="{00000000-0008-0000-0800-00006C000000}"/>
            </a:ext>
          </a:extLst>
        </xdr:cNvPr>
        <xdr:cNvSpPr txBox="1"/>
      </xdr:nvSpPr>
      <xdr:spPr>
        <a:xfrm>
          <a:off x="9316428" y="2380763"/>
          <a:ext cx="2322634" cy="2047875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 w="25400" cmpd="sng">
          <a:solidFill>
            <a:srgbClr val="7030A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/>
            <a:t>โครงการอนาคต</a:t>
          </a:r>
        </a:p>
      </xdr:txBody>
    </xdr:sp>
    <xdr:clientData/>
  </xdr:twoCellAnchor>
  <xdr:twoCellAnchor>
    <xdr:from>
      <xdr:col>4</xdr:col>
      <xdr:colOff>525096</xdr:colOff>
      <xdr:row>7</xdr:row>
      <xdr:rowOff>73270</xdr:rowOff>
    </xdr:from>
    <xdr:to>
      <xdr:col>12</xdr:col>
      <xdr:colOff>537308</xdr:colOff>
      <xdr:row>10</xdr:row>
      <xdr:rowOff>207595</xdr:rowOff>
    </xdr:to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xmlns="" id="{00000000-0008-0000-0800-00006D000000}"/>
            </a:ext>
          </a:extLst>
        </xdr:cNvPr>
        <xdr:cNvSpPr txBox="1"/>
      </xdr:nvSpPr>
      <xdr:spPr>
        <a:xfrm>
          <a:off x="3744546" y="2283070"/>
          <a:ext cx="5498612" cy="11154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/>
            <a:t>โครงการใหม่</a:t>
          </a:r>
        </a:p>
      </xdr:txBody>
    </xdr:sp>
    <xdr:clientData/>
  </xdr:twoCellAnchor>
  <xdr:twoCellAnchor>
    <xdr:from>
      <xdr:col>1</xdr:col>
      <xdr:colOff>195385</xdr:colOff>
      <xdr:row>7</xdr:row>
      <xdr:rowOff>85482</xdr:rowOff>
    </xdr:from>
    <xdr:to>
      <xdr:col>4</xdr:col>
      <xdr:colOff>244231</xdr:colOff>
      <xdr:row>12</xdr:row>
      <xdr:rowOff>244232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xmlns="" id="{00000000-0008-0000-0800-00006E000000}"/>
            </a:ext>
          </a:extLst>
        </xdr:cNvPr>
        <xdr:cNvSpPr txBox="1"/>
      </xdr:nvSpPr>
      <xdr:spPr>
        <a:xfrm>
          <a:off x="1357435" y="2295282"/>
          <a:ext cx="2106246" cy="17303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5400" cmpd="sng">
          <a:solidFill>
            <a:schemeClr val="accent2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/>
            <a:t>โครงการดั้งเดิม</a:t>
          </a:r>
        </a:p>
      </xdr:txBody>
    </xdr:sp>
    <xdr:clientData/>
  </xdr:twoCellAnchor>
  <xdr:twoCellAnchor>
    <xdr:from>
      <xdr:col>0</xdr:col>
      <xdr:colOff>76205</xdr:colOff>
      <xdr:row>2</xdr:row>
      <xdr:rowOff>244229</xdr:rowOff>
    </xdr:from>
    <xdr:to>
      <xdr:col>0</xdr:col>
      <xdr:colOff>619128</xdr:colOff>
      <xdr:row>5</xdr:row>
      <xdr:rowOff>244233</xdr:rowOff>
    </xdr:to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00000000-0008-0000-0800-00006F000000}"/>
            </a:ext>
          </a:extLst>
        </xdr:cNvPr>
        <xdr:cNvSpPr txBox="1"/>
      </xdr:nvSpPr>
      <xdr:spPr>
        <a:xfrm rot="16200000">
          <a:off x="-98819" y="1157441"/>
          <a:ext cx="892972" cy="542923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/>
            <a:t>การเงิน</a:t>
          </a:r>
        </a:p>
      </xdr:txBody>
    </xdr:sp>
    <xdr:clientData/>
  </xdr:twoCellAnchor>
  <xdr:twoCellAnchor>
    <xdr:from>
      <xdr:col>0</xdr:col>
      <xdr:colOff>76202</xdr:colOff>
      <xdr:row>13</xdr:row>
      <xdr:rowOff>220662</xdr:rowOff>
    </xdr:from>
    <xdr:to>
      <xdr:col>0</xdr:col>
      <xdr:colOff>571504</xdr:colOff>
      <xdr:row>18</xdr:row>
      <xdr:rowOff>14043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xmlns="" id="{00000000-0008-0000-0800-000070000000}"/>
            </a:ext>
          </a:extLst>
        </xdr:cNvPr>
        <xdr:cNvSpPr txBox="1"/>
      </xdr:nvSpPr>
      <xdr:spPr>
        <a:xfrm rot="16200000">
          <a:off x="-316978" y="5221561"/>
          <a:ext cx="1281662" cy="495302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/>
            <a:t>การดำเนินงานภายใน</a:t>
          </a:r>
        </a:p>
      </xdr:txBody>
    </xdr:sp>
    <xdr:clientData/>
  </xdr:twoCellAnchor>
  <xdr:twoCellAnchor>
    <xdr:from>
      <xdr:col>0</xdr:col>
      <xdr:colOff>52396</xdr:colOff>
      <xdr:row>19</xdr:row>
      <xdr:rowOff>93448</xdr:rowOff>
    </xdr:from>
    <xdr:to>
      <xdr:col>0</xdr:col>
      <xdr:colOff>607224</xdr:colOff>
      <xdr:row>22</xdr:row>
      <xdr:rowOff>220423</xdr:rowOff>
    </xdr:to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xmlns="" id="{00000000-0008-0000-0800-000071000000}"/>
            </a:ext>
          </a:extLst>
        </xdr:cNvPr>
        <xdr:cNvSpPr txBox="1"/>
      </xdr:nvSpPr>
      <xdr:spPr>
        <a:xfrm rot="16200000">
          <a:off x="-180162" y="6922069"/>
          <a:ext cx="1019943" cy="554828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/>
            <a:t>การเรียนรู้และพัฒนา</a:t>
          </a:r>
        </a:p>
      </xdr:txBody>
    </xdr:sp>
    <xdr:clientData/>
  </xdr:twoCellAnchor>
  <xdr:twoCellAnchor>
    <xdr:from>
      <xdr:col>6</xdr:col>
      <xdr:colOff>611164</xdr:colOff>
      <xdr:row>2</xdr:row>
      <xdr:rowOff>146539</xdr:rowOff>
    </xdr:from>
    <xdr:to>
      <xdr:col>10</xdr:col>
      <xdr:colOff>520700</xdr:colOff>
      <xdr:row>3</xdr:row>
      <xdr:rowOff>183174</xdr:rowOff>
    </xdr:to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xmlns="" id="{00000000-0008-0000-0800-000072000000}"/>
            </a:ext>
          </a:extLst>
        </xdr:cNvPr>
        <xdr:cNvSpPr txBox="1"/>
      </xdr:nvSpPr>
      <xdr:spPr>
        <a:xfrm>
          <a:off x="4878364" y="883139"/>
          <a:ext cx="2449536" cy="328735"/>
        </a:xfrm>
        <a:prstGeom prst="rect">
          <a:avLst/>
        </a:prstGeom>
        <a:solidFill>
          <a:srgbClr val="00B0F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F1:</a:t>
          </a:r>
          <a:r>
            <a:rPr lang="th-TH" sz="1100"/>
            <a:t>เพิ่มความเข้มแข็งทางการเงิน</a:t>
          </a:r>
        </a:p>
      </xdr:txBody>
    </xdr:sp>
    <xdr:clientData/>
  </xdr:twoCellAnchor>
  <xdr:twoCellAnchor>
    <xdr:from>
      <xdr:col>3</xdr:col>
      <xdr:colOff>366348</xdr:colOff>
      <xdr:row>4</xdr:row>
      <xdr:rowOff>232019</xdr:rowOff>
    </xdr:from>
    <xdr:to>
      <xdr:col>7</xdr:col>
      <xdr:colOff>393700</xdr:colOff>
      <xdr:row>5</xdr:row>
      <xdr:rowOff>268654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xmlns="" id="{00000000-0008-0000-0800-000073000000}"/>
            </a:ext>
          </a:extLst>
        </xdr:cNvPr>
        <xdr:cNvSpPr txBox="1"/>
      </xdr:nvSpPr>
      <xdr:spPr>
        <a:xfrm>
          <a:off x="2728548" y="1552819"/>
          <a:ext cx="2567352" cy="328735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F</a:t>
          </a:r>
          <a:r>
            <a:rPr lang="th-TH" sz="1100"/>
            <a:t>2</a:t>
          </a:r>
          <a:r>
            <a:rPr lang="en-US" sz="1100"/>
            <a:t>:</a:t>
          </a:r>
          <a:r>
            <a:rPr lang="th-TH" sz="1100"/>
            <a:t>เพิ่มรายได้</a:t>
          </a:r>
        </a:p>
      </xdr:txBody>
    </xdr:sp>
    <xdr:clientData/>
  </xdr:twoCellAnchor>
  <xdr:twoCellAnchor>
    <xdr:from>
      <xdr:col>9</xdr:col>
      <xdr:colOff>241300</xdr:colOff>
      <xdr:row>4</xdr:row>
      <xdr:rowOff>208573</xdr:rowOff>
    </xdr:from>
    <xdr:to>
      <xdr:col>13</xdr:col>
      <xdr:colOff>266700</xdr:colOff>
      <xdr:row>5</xdr:row>
      <xdr:rowOff>281842</xdr:rowOff>
    </xdr:to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xmlns="" id="{00000000-0008-0000-0800-000074000000}"/>
            </a:ext>
          </a:extLst>
        </xdr:cNvPr>
        <xdr:cNvSpPr txBox="1"/>
      </xdr:nvSpPr>
      <xdr:spPr>
        <a:xfrm>
          <a:off x="6413500" y="1529373"/>
          <a:ext cx="2565400" cy="365369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F</a:t>
          </a:r>
          <a:r>
            <a:rPr lang="th-TH" sz="1100"/>
            <a:t>3</a:t>
          </a:r>
          <a:r>
            <a:rPr lang="en-US" sz="1100"/>
            <a:t>:</a:t>
          </a:r>
          <a:r>
            <a:rPr lang="th-TH" sz="1100"/>
            <a:t>บริหารต้นทุนและค่าใช้จ่าย</a:t>
          </a:r>
        </a:p>
      </xdr:txBody>
    </xdr:sp>
    <xdr:clientData/>
  </xdr:twoCellAnchor>
  <xdr:twoCellAnchor>
    <xdr:from>
      <xdr:col>1</xdr:col>
      <xdr:colOff>464039</xdr:colOff>
      <xdr:row>8</xdr:row>
      <xdr:rowOff>219808</xdr:rowOff>
    </xdr:from>
    <xdr:to>
      <xdr:col>4</xdr:col>
      <xdr:colOff>73269</xdr:colOff>
      <xdr:row>10</xdr:row>
      <xdr:rowOff>118533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xmlns="" id="{00000000-0008-0000-0800-000075000000}"/>
            </a:ext>
          </a:extLst>
        </xdr:cNvPr>
        <xdr:cNvSpPr txBox="1"/>
      </xdr:nvSpPr>
      <xdr:spPr>
        <a:xfrm>
          <a:off x="1082106" y="2675141"/>
          <a:ext cx="1886763" cy="576059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C1: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ตลาดสดได้มาตรฐาน </a:t>
          </a:r>
          <a:endParaRPr lang="th-TH" sz="1100"/>
        </a:p>
      </xdr:txBody>
    </xdr:sp>
    <xdr:clientData/>
  </xdr:twoCellAnchor>
  <xdr:twoCellAnchor>
    <xdr:from>
      <xdr:col>1</xdr:col>
      <xdr:colOff>488462</xdr:colOff>
      <xdr:row>10</xdr:row>
      <xdr:rowOff>207596</xdr:rowOff>
    </xdr:from>
    <xdr:to>
      <xdr:col>4</xdr:col>
      <xdr:colOff>97692</xdr:colOff>
      <xdr:row>12</xdr:row>
      <xdr:rowOff>194733</xdr:rowOff>
    </xdr:to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xmlns="" id="{00000000-0008-0000-0800-000076000000}"/>
            </a:ext>
          </a:extLst>
        </xdr:cNvPr>
        <xdr:cNvSpPr txBox="1"/>
      </xdr:nvSpPr>
      <xdr:spPr>
        <a:xfrm>
          <a:off x="1106529" y="3340263"/>
          <a:ext cx="1886763" cy="56287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C</a:t>
          </a:r>
          <a:r>
            <a:rPr lang="th-TH" sz="1400">
              <a:latin typeface="Angsana New" pitchFamily="18" charset="-34"/>
              <a:cs typeface="Angsana New" pitchFamily="18" charset="-34"/>
            </a:rPr>
            <a:t>2</a:t>
          </a:r>
          <a:r>
            <a:rPr lang="en-US" sz="1100"/>
            <a:t>:</a:t>
          </a:r>
          <a:r>
            <a:rPr lang="th-TH" sz="1100"/>
            <a:t>รักษาฐานบริการสินค้าอุปโภค/บริโภค</a:t>
          </a:r>
        </a:p>
      </xdr:txBody>
    </xdr:sp>
    <xdr:clientData/>
  </xdr:twoCellAnchor>
  <xdr:twoCellAnchor>
    <xdr:from>
      <xdr:col>4</xdr:col>
      <xdr:colOff>615168</xdr:colOff>
      <xdr:row>8</xdr:row>
      <xdr:rowOff>84668</xdr:rowOff>
    </xdr:from>
    <xdr:to>
      <xdr:col>7</xdr:col>
      <xdr:colOff>232019</xdr:colOff>
      <xdr:row>10</xdr:row>
      <xdr:rowOff>35718</xdr:rowOff>
    </xdr:to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00000000-0008-0000-0800-000077000000}"/>
            </a:ext>
          </a:extLst>
        </xdr:cNvPr>
        <xdr:cNvSpPr txBox="1"/>
      </xdr:nvSpPr>
      <xdr:spPr>
        <a:xfrm>
          <a:off x="3853668" y="2608793"/>
          <a:ext cx="1688539" cy="641613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C3: Promotor </a:t>
          </a:r>
          <a:endParaRPr lang="th-TH" sz="1100"/>
        </a:p>
      </xdr:txBody>
    </xdr:sp>
    <xdr:clientData/>
  </xdr:twoCellAnchor>
  <xdr:twoCellAnchor>
    <xdr:from>
      <xdr:col>7</xdr:col>
      <xdr:colOff>415192</xdr:colOff>
      <xdr:row>8</xdr:row>
      <xdr:rowOff>93134</xdr:rowOff>
    </xdr:from>
    <xdr:to>
      <xdr:col>10</xdr:col>
      <xdr:colOff>24422</xdr:colOff>
      <xdr:row>10</xdr:row>
      <xdr:rowOff>35718</xdr:rowOff>
    </xdr:to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xmlns="" id="{00000000-0008-0000-0800-000078000000}"/>
            </a:ext>
          </a:extLst>
        </xdr:cNvPr>
        <xdr:cNvSpPr txBox="1"/>
      </xdr:nvSpPr>
      <xdr:spPr>
        <a:xfrm>
          <a:off x="5725380" y="2617259"/>
          <a:ext cx="1680917" cy="63314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C4: Trading </a:t>
          </a:r>
          <a:endParaRPr lang="th-TH" sz="1100"/>
        </a:p>
      </xdr:txBody>
    </xdr:sp>
    <xdr:clientData/>
  </xdr:twoCellAnchor>
  <xdr:twoCellAnchor>
    <xdr:from>
      <xdr:col>7</xdr:col>
      <xdr:colOff>647211</xdr:colOff>
      <xdr:row>11</xdr:row>
      <xdr:rowOff>12212</xdr:rowOff>
    </xdr:from>
    <xdr:to>
      <xdr:col>10</xdr:col>
      <xdr:colOff>256441</xdr:colOff>
      <xdr:row>12</xdr:row>
      <xdr:rowOff>317500</xdr:rowOff>
    </xdr:to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xmlns="" id="{00000000-0008-0000-0800-000079000000}"/>
            </a:ext>
          </a:extLst>
        </xdr:cNvPr>
        <xdr:cNvSpPr txBox="1"/>
      </xdr:nvSpPr>
      <xdr:spPr>
        <a:xfrm>
          <a:off x="5924061" y="3498362"/>
          <a:ext cx="1666630" cy="600563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C</a:t>
          </a:r>
          <a:r>
            <a:rPr lang="th-TH" sz="1400">
              <a:latin typeface="Angsana New" pitchFamily="18" charset="-34"/>
              <a:cs typeface="Angsana New" pitchFamily="18" charset="-34"/>
            </a:rPr>
            <a:t>6</a:t>
          </a:r>
          <a:r>
            <a:rPr lang="en-US" sz="1100"/>
            <a:t>:</a:t>
          </a:r>
          <a:r>
            <a:rPr lang="th-TH" sz="1100"/>
            <a:t>สร้างความพึงพอใจให้ผู้มีส่วนเกี่ยวข้อง</a:t>
          </a:r>
        </a:p>
      </xdr:txBody>
    </xdr:sp>
    <xdr:clientData/>
  </xdr:twoCellAnchor>
  <xdr:twoCellAnchor>
    <xdr:from>
      <xdr:col>10</xdr:col>
      <xdr:colOff>122116</xdr:colOff>
      <xdr:row>8</xdr:row>
      <xdr:rowOff>101601</xdr:rowOff>
    </xdr:from>
    <xdr:to>
      <xdr:col>12</xdr:col>
      <xdr:colOff>415193</xdr:colOff>
      <xdr:row>10</xdr:row>
      <xdr:rowOff>73269</xdr:rowOff>
    </xdr:to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xmlns="" id="{00000000-0008-0000-0800-00007A000000}"/>
            </a:ext>
          </a:extLst>
        </xdr:cNvPr>
        <xdr:cNvSpPr txBox="1"/>
      </xdr:nvSpPr>
      <xdr:spPr>
        <a:xfrm>
          <a:off x="6726116" y="2556934"/>
          <a:ext cx="1529210" cy="649002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C5: 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ตอบสนองนโยบายผ่านโครงการประชารัฐ </a:t>
          </a:r>
        </a:p>
      </xdr:txBody>
    </xdr:sp>
    <xdr:clientData/>
  </xdr:twoCellAnchor>
  <xdr:twoCellAnchor>
    <xdr:from>
      <xdr:col>12</xdr:col>
      <xdr:colOff>671633</xdr:colOff>
      <xdr:row>8</xdr:row>
      <xdr:rowOff>378557</xdr:rowOff>
    </xdr:from>
    <xdr:to>
      <xdr:col>14</xdr:col>
      <xdr:colOff>561730</xdr:colOff>
      <xdr:row>10</xdr:row>
      <xdr:rowOff>179916</xdr:rowOff>
    </xdr:to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xmlns="" id="{00000000-0008-0000-0800-00007B000000}"/>
            </a:ext>
          </a:extLst>
        </xdr:cNvPr>
        <xdr:cNvSpPr txBox="1"/>
      </xdr:nvSpPr>
      <xdr:spPr>
        <a:xfrm>
          <a:off x="9402883" y="2886807"/>
          <a:ext cx="2176097" cy="489276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C7: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สร้างระบบโลจิสติกส์ที่ตอบสนองภาระกิจองค์การ </a:t>
          </a:r>
          <a:endParaRPr lang="th-TH" sz="1100"/>
        </a:p>
      </xdr:txBody>
    </xdr:sp>
    <xdr:clientData/>
  </xdr:twoCellAnchor>
  <xdr:twoCellAnchor>
    <xdr:from>
      <xdr:col>12</xdr:col>
      <xdr:colOff>683488</xdr:colOff>
      <xdr:row>10</xdr:row>
      <xdr:rowOff>232833</xdr:rowOff>
    </xdr:from>
    <xdr:to>
      <xdr:col>14</xdr:col>
      <xdr:colOff>563359</xdr:colOff>
      <xdr:row>12</xdr:row>
      <xdr:rowOff>10584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xmlns="" id="{00000000-0008-0000-0800-00007C000000}"/>
            </a:ext>
          </a:extLst>
        </xdr:cNvPr>
        <xdr:cNvSpPr txBox="1"/>
      </xdr:nvSpPr>
      <xdr:spPr>
        <a:xfrm>
          <a:off x="9414738" y="3429000"/>
          <a:ext cx="2165871" cy="37041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C8: Co-Regulator </a:t>
          </a:r>
          <a:endParaRPr lang="th-TH" sz="1100"/>
        </a:p>
      </xdr:txBody>
    </xdr:sp>
    <xdr:clientData/>
  </xdr:twoCellAnchor>
  <xdr:twoCellAnchor>
    <xdr:from>
      <xdr:col>13</xdr:col>
      <xdr:colOff>226</xdr:colOff>
      <xdr:row>12</xdr:row>
      <xdr:rowOff>74084</xdr:rowOff>
    </xdr:from>
    <xdr:to>
      <xdr:col>14</xdr:col>
      <xdr:colOff>596899</xdr:colOff>
      <xdr:row>12</xdr:row>
      <xdr:rowOff>626534</xdr:rowOff>
    </xdr:to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xmlns="" id="{00000000-0008-0000-0800-00007D000000}"/>
            </a:ext>
          </a:extLst>
        </xdr:cNvPr>
        <xdr:cNvSpPr txBox="1"/>
      </xdr:nvSpPr>
      <xdr:spPr>
        <a:xfrm>
          <a:off x="9419393" y="3862917"/>
          <a:ext cx="2194756" cy="552450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C9: 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สร้างองค์การตลาด ๔.๐ </a:t>
          </a:r>
          <a:r>
            <a:rPr lang="th-TH" sz="1400">
              <a:latin typeface="Angsana New" pitchFamily="18" charset="-34"/>
              <a:cs typeface="Angsana New" pitchFamily="18" charset="-34"/>
            </a:rPr>
            <a:t/>
          </a:r>
          <a:br>
            <a:rPr lang="th-TH" sz="1400">
              <a:latin typeface="Angsana New" pitchFamily="18" charset="-34"/>
              <a:cs typeface="Angsana New" pitchFamily="18" charset="-34"/>
            </a:rPr>
          </a:br>
          <a:endParaRPr lang="th-TH" sz="1400">
            <a:latin typeface="Angsana New" pitchFamily="18" charset="-34"/>
            <a:cs typeface="Angsana New" pitchFamily="18" charset="-34"/>
          </a:endParaRPr>
        </a:p>
      </xdr:txBody>
    </xdr:sp>
    <xdr:clientData/>
  </xdr:twoCellAnchor>
  <xdr:twoCellAnchor>
    <xdr:from>
      <xdr:col>1</xdr:col>
      <xdr:colOff>500673</xdr:colOff>
      <xdr:row>14</xdr:row>
      <xdr:rowOff>73269</xdr:rowOff>
    </xdr:from>
    <xdr:to>
      <xdr:col>4</xdr:col>
      <xdr:colOff>347133</xdr:colOff>
      <xdr:row>16</xdr:row>
      <xdr:rowOff>0</xdr:rowOff>
    </xdr:to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xmlns="" id="{00000000-0008-0000-0800-00007E000000}"/>
            </a:ext>
          </a:extLst>
        </xdr:cNvPr>
        <xdr:cNvSpPr txBox="1"/>
      </xdr:nvSpPr>
      <xdr:spPr>
        <a:xfrm>
          <a:off x="1118740" y="4873869"/>
          <a:ext cx="2123993" cy="502464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I1</a:t>
          </a:r>
          <a:r>
            <a:rPr lang="en-US" sz="1100"/>
            <a:t>:</a:t>
          </a:r>
          <a:r>
            <a:rPr lang="th-TH" sz="1100"/>
            <a:t>บริหารสัญญาอย่างมีประสิทธิภาพ</a:t>
          </a:r>
        </a:p>
      </xdr:txBody>
    </xdr:sp>
    <xdr:clientData/>
  </xdr:twoCellAnchor>
  <xdr:twoCellAnchor>
    <xdr:from>
      <xdr:col>1</xdr:col>
      <xdr:colOff>500674</xdr:colOff>
      <xdr:row>16</xdr:row>
      <xdr:rowOff>134327</xdr:rowOff>
    </xdr:from>
    <xdr:to>
      <xdr:col>3</xdr:col>
      <xdr:colOff>488157</xdr:colOff>
      <xdr:row>18</xdr:row>
      <xdr:rowOff>122116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xmlns="" id="{00000000-0008-0000-0800-00007F000000}"/>
            </a:ext>
          </a:extLst>
        </xdr:cNvPr>
        <xdr:cNvSpPr txBox="1"/>
      </xdr:nvSpPr>
      <xdr:spPr>
        <a:xfrm>
          <a:off x="1191237" y="5635015"/>
          <a:ext cx="1844858" cy="583101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I5</a:t>
          </a:r>
          <a:r>
            <a:rPr lang="en-US" sz="1100"/>
            <a:t>:</a:t>
          </a:r>
          <a:r>
            <a:rPr lang="th-TH" sz="1100"/>
            <a:t>เพิ่มประสิทธิภาพการบริหารจัดการภายใน</a:t>
          </a:r>
        </a:p>
      </xdr:txBody>
    </xdr:sp>
    <xdr:clientData/>
  </xdr:twoCellAnchor>
  <xdr:twoCellAnchor>
    <xdr:from>
      <xdr:col>4</xdr:col>
      <xdr:colOff>561730</xdr:colOff>
      <xdr:row>14</xdr:row>
      <xdr:rowOff>73267</xdr:rowOff>
    </xdr:from>
    <xdr:to>
      <xdr:col>7</xdr:col>
      <xdr:colOff>402981</xdr:colOff>
      <xdr:row>16</xdr:row>
      <xdr:rowOff>93133</xdr:rowOff>
    </xdr:to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xmlns="" id="{00000000-0008-0000-0800-000080000000}"/>
            </a:ext>
          </a:extLst>
        </xdr:cNvPr>
        <xdr:cNvSpPr txBox="1"/>
      </xdr:nvSpPr>
      <xdr:spPr>
        <a:xfrm>
          <a:off x="3457330" y="4873867"/>
          <a:ext cx="1695451" cy="595599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Angsana New" pitchFamily="18" charset="-34"/>
              <a:cs typeface="Angsana New" pitchFamily="18" charset="-34"/>
            </a:rPr>
            <a:t>I2</a:t>
          </a:r>
          <a:r>
            <a:rPr lang="en-US" sz="1100"/>
            <a:t>:</a:t>
          </a:r>
          <a:r>
            <a:rPr lang="th-TH" sz="1100"/>
            <a:t>สร้างพันธมิตรทางธุรกิจ</a:t>
          </a:r>
        </a:p>
      </xdr:txBody>
    </xdr:sp>
    <xdr:clientData/>
  </xdr:twoCellAnchor>
  <xdr:twoCellAnchor>
    <xdr:from>
      <xdr:col>3</xdr:col>
      <xdr:colOff>549274</xdr:colOff>
      <xdr:row>16</xdr:row>
      <xdr:rowOff>146842</xdr:rowOff>
    </xdr:from>
    <xdr:to>
      <xdr:col>6</xdr:col>
      <xdr:colOff>285750</xdr:colOff>
      <xdr:row>18</xdr:row>
      <xdr:rowOff>132027</xdr:rowOff>
    </xdr:to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xmlns="" id="{00000000-0008-0000-0800-000081000000}"/>
            </a:ext>
          </a:extLst>
        </xdr:cNvPr>
        <xdr:cNvSpPr txBox="1"/>
      </xdr:nvSpPr>
      <xdr:spPr>
        <a:xfrm>
          <a:off x="3097212" y="5647530"/>
          <a:ext cx="1808163" cy="580497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I6</a:t>
          </a:r>
          <a:r>
            <a:rPr lang="en-US" sz="1100"/>
            <a:t>:</a:t>
          </a:r>
          <a:r>
            <a:rPr lang="th-TH" sz="1100"/>
            <a:t>มีการบริหารความเสี่ยงที่ดี</a:t>
          </a:r>
        </a:p>
      </xdr:txBody>
    </xdr:sp>
    <xdr:clientData/>
  </xdr:twoCellAnchor>
  <xdr:twoCellAnchor>
    <xdr:from>
      <xdr:col>8</xdr:col>
      <xdr:colOff>36633</xdr:colOff>
      <xdr:row>14</xdr:row>
      <xdr:rowOff>61057</xdr:rowOff>
    </xdr:from>
    <xdr:to>
      <xdr:col>10</xdr:col>
      <xdr:colOff>615167</xdr:colOff>
      <xdr:row>16</xdr:row>
      <xdr:rowOff>84667</xdr:rowOff>
    </xdr:to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xmlns="" id="{00000000-0008-0000-0800-000082000000}"/>
            </a:ext>
          </a:extLst>
        </xdr:cNvPr>
        <xdr:cNvSpPr txBox="1"/>
      </xdr:nvSpPr>
      <xdr:spPr>
        <a:xfrm>
          <a:off x="5404500" y="4861657"/>
          <a:ext cx="1814667" cy="599343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>
              <a:latin typeface="Angsana New" pitchFamily="18" charset="-34"/>
              <a:cs typeface="Angsana New" pitchFamily="18" charset="-34"/>
            </a:rPr>
            <a:t>I3</a:t>
          </a:r>
          <a:r>
            <a:rPr lang="en-US" sz="1100"/>
            <a:t>:</a:t>
          </a:r>
          <a:r>
            <a:rPr lang="th-TH" sz="1100"/>
            <a:t>สร้างภาพลักษณ์ที่แข็งแกร่ง</a:t>
          </a:r>
        </a:p>
      </xdr:txBody>
    </xdr:sp>
    <xdr:clientData/>
  </xdr:twoCellAnchor>
  <xdr:twoCellAnchor>
    <xdr:from>
      <xdr:col>6</xdr:col>
      <xdr:colOff>346502</xdr:colOff>
      <xdr:row>16</xdr:row>
      <xdr:rowOff>154780</xdr:rowOff>
    </xdr:from>
    <xdr:to>
      <xdr:col>9</xdr:col>
      <xdr:colOff>130969</xdr:colOff>
      <xdr:row>18</xdr:row>
      <xdr:rowOff>159359</xdr:rowOff>
    </xdr:to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xmlns="" id="{00000000-0008-0000-0800-000083000000}"/>
            </a:ext>
          </a:extLst>
        </xdr:cNvPr>
        <xdr:cNvSpPr txBox="1"/>
      </xdr:nvSpPr>
      <xdr:spPr>
        <a:xfrm>
          <a:off x="4966127" y="5655468"/>
          <a:ext cx="1856155" cy="599891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400">
              <a:latin typeface="Angsana New" pitchFamily="18" charset="-34"/>
              <a:cs typeface="Angsana New" pitchFamily="18" charset="-34"/>
            </a:rPr>
            <a:t>I7</a:t>
          </a:r>
          <a:r>
            <a:rPr lang="en-US" sz="1100"/>
            <a:t>:</a:t>
          </a:r>
          <a:r>
            <a:rPr lang="th-TH" sz="1100"/>
            <a:t>มีการติดตามและประมวลผลที่มีประสิทธิภาพ</a:t>
          </a:r>
        </a:p>
      </xdr:txBody>
    </xdr:sp>
    <xdr:clientData/>
  </xdr:twoCellAnchor>
  <xdr:twoCellAnchor>
    <xdr:from>
      <xdr:col>11</xdr:col>
      <xdr:colOff>268653</xdr:colOff>
      <xdr:row>14</xdr:row>
      <xdr:rowOff>36635</xdr:rowOff>
    </xdr:from>
    <xdr:to>
      <xdr:col>13</xdr:col>
      <xdr:colOff>1346200</xdr:colOff>
      <xdr:row>16</xdr:row>
      <xdr:rowOff>24422</xdr:rowOff>
    </xdr:to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xmlns="" id="{00000000-0008-0000-0800-000084000000}"/>
            </a:ext>
          </a:extLst>
        </xdr:cNvPr>
        <xdr:cNvSpPr txBox="1"/>
      </xdr:nvSpPr>
      <xdr:spPr>
        <a:xfrm>
          <a:off x="7490720" y="4837235"/>
          <a:ext cx="2313680" cy="563520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I4: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พัฒนาสินค้าและบริการได้ตรงความต้องการของตลาด </a:t>
          </a:r>
          <a:endParaRPr lang="th-TH" sz="1100"/>
        </a:p>
      </xdr:txBody>
    </xdr:sp>
    <xdr:clientData/>
  </xdr:twoCellAnchor>
  <xdr:twoCellAnchor>
    <xdr:from>
      <xdr:col>9</xdr:col>
      <xdr:colOff>186532</xdr:colOff>
      <xdr:row>16</xdr:row>
      <xdr:rowOff>170961</xdr:rowOff>
    </xdr:from>
    <xdr:to>
      <xdr:col>11</xdr:col>
      <xdr:colOff>320003</xdr:colOff>
      <xdr:row>18</xdr:row>
      <xdr:rowOff>166688</xdr:rowOff>
    </xdr:to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xmlns="" id="{00000000-0008-0000-0800-000085000000}"/>
            </a:ext>
          </a:extLst>
        </xdr:cNvPr>
        <xdr:cNvSpPr txBox="1"/>
      </xdr:nvSpPr>
      <xdr:spPr>
        <a:xfrm>
          <a:off x="6877845" y="5671649"/>
          <a:ext cx="1514596" cy="591039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I8:</a:t>
          </a:r>
          <a:r>
            <a:rPr lang="th-TH" sz="1100"/>
            <a:t>มีการกำกับดูแลกิจการที่ดี</a:t>
          </a:r>
        </a:p>
      </xdr:txBody>
    </xdr:sp>
    <xdr:clientData/>
  </xdr:twoCellAnchor>
  <xdr:twoCellAnchor>
    <xdr:from>
      <xdr:col>1</xdr:col>
      <xdr:colOff>221639</xdr:colOff>
      <xdr:row>19</xdr:row>
      <xdr:rowOff>280865</xdr:rowOff>
    </xdr:from>
    <xdr:to>
      <xdr:col>4</xdr:col>
      <xdr:colOff>440531</xdr:colOff>
      <xdr:row>22</xdr:row>
      <xdr:rowOff>8467</xdr:rowOff>
    </xdr:to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xmlns="" id="{00000000-0008-0000-0800-000086000000}"/>
            </a:ext>
          </a:extLst>
        </xdr:cNvPr>
        <xdr:cNvSpPr txBox="1"/>
      </xdr:nvSpPr>
      <xdr:spPr>
        <a:xfrm>
          <a:off x="839706" y="6732465"/>
          <a:ext cx="2496425" cy="591202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L1:</a:t>
          </a:r>
          <a:r>
            <a:rPr lang="th-TH" sz="1100"/>
            <a:t>พัฒนาบุคลากร</a:t>
          </a:r>
          <a:r>
            <a:rPr lang="th-TH" sz="1100" baseline="0"/>
            <a:t>เพื่อส่งเสริมองค์การ</a:t>
          </a:r>
          <a:endParaRPr lang="th-TH" sz="1100"/>
        </a:p>
      </xdr:txBody>
    </xdr:sp>
    <xdr:clientData/>
  </xdr:twoCellAnchor>
  <xdr:twoCellAnchor>
    <xdr:from>
      <xdr:col>5</xdr:col>
      <xdr:colOff>320856</xdr:colOff>
      <xdr:row>19</xdr:row>
      <xdr:rowOff>280560</xdr:rowOff>
    </xdr:from>
    <xdr:to>
      <xdr:col>9</xdr:col>
      <xdr:colOff>71437</xdr:colOff>
      <xdr:row>22</xdr:row>
      <xdr:rowOff>25400</xdr:rowOff>
    </xdr:to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xmlns="" id="{00000000-0008-0000-0800-000087000000}"/>
            </a:ext>
          </a:extLst>
        </xdr:cNvPr>
        <xdr:cNvSpPr txBox="1"/>
      </xdr:nvSpPr>
      <xdr:spPr>
        <a:xfrm>
          <a:off x="3834523" y="6732160"/>
          <a:ext cx="2222847" cy="608440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L2:</a:t>
          </a:r>
          <a:r>
            <a:rPr lang="th-TH" sz="1100"/>
            <a:t>พัฒนาและบริหารแผนแม่บทของหน่วยงานสนับสนุน</a:t>
          </a:r>
        </a:p>
      </xdr:txBody>
    </xdr:sp>
    <xdr:clientData/>
  </xdr:twoCellAnchor>
  <xdr:twoCellAnchor>
    <xdr:from>
      <xdr:col>9</xdr:col>
      <xdr:colOff>290939</xdr:colOff>
      <xdr:row>20</xdr:row>
      <xdr:rowOff>7023</xdr:rowOff>
    </xdr:from>
    <xdr:to>
      <xdr:col>12</xdr:col>
      <xdr:colOff>35720</xdr:colOff>
      <xdr:row>22</xdr:row>
      <xdr:rowOff>59267</xdr:rowOff>
    </xdr:to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xmlns="" id="{00000000-0008-0000-0800-000088000000}"/>
            </a:ext>
          </a:extLst>
        </xdr:cNvPr>
        <xdr:cNvSpPr txBox="1"/>
      </xdr:nvSpPr>
      <xdr:spPr>
        <a:xfrm>
          <a:off x="6276872" y="6746490"/>
          <a:ext cx="1598981" cy="627977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L3:</a:t>
          </a:r>
          <a:r>
            <a:rPr lang="th-TH" sz="1100"/>
            <a:t>ใช้ระบบ </a:t>
          </a:r>
          <a:r>
            <a:rPr lang="en-US" sz="1100"/>
            <a:t>IT </a:t>
          </a:r>
          <a:r>
            <a:rPr lang="th-TH" sz="1100"/>
            <a:t>ในการสนับสนุนธุรกิจ</a:t>
          </a:r>
        </a:p>
      </xdr:txBody>
    </xdr:sp>
    <xdr:clientData/>
  </xdr:twoCellAnchor>
  <xdr:twoCellAnchor>
    <xdr:from>
      <xdr:col>1</xdr:col>
      <xdr:colOff>622787</xdr:colOff>
      <xdr:row>18</xdr:row>
      <xdr:rowOff>313533</xdr:rowOff>
    </xdr:from>
    <xdr:to>
      <xdr:col>2</xdr:col>
      <xdr:colOff>317499</xdr:colOff>
      <xdr:row>19</xdr:row>
      <xdr:rowOff>130969</xdr:rowOff>
    </xdr:to>
    <xdr:sp macro="" textlink="">
      <xdr:nvSpPr>
        <xdr:cNvPr id="137" name="ลูกศรขึ้น 136">
          <a:extLst>
            <a:ext uri="{FF2B5EF4-FFF2-40B4-BE49-F238E27FC236}">
              <a16:creationId xmlns:a16="http://schemas.microsoft.com/office/drawing/2014/main" xmlns="" id="{00000000-0008-0000-0800-000089000000}"/>
            </a:ext>
          </a:extLst>
        </xdr:cNvPr>
        <xdr:cNvSpPr/>
      </xdr:nvSpPr>
      <xdr:spPr>
        <a:xfrm>
          <a:off x="1784837" y="6371433"/>
          <a:ext cx="380512" cy="31273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48847</xdr:colOff>
      <xdr:row>18</xdr:row>
      <xdr:rowOff>266212</xdr:rowOff>
    </xdr:from>
    <xdr:to>
      <xdr:col>13</xdr:col>
      <xdr:colOff>427405</xdr:colOff>
      <xdr:row>19</xdr:row>
      <xdr:rowOff>119062</xdr:rowOff>
    </xdr:to>
    <xdr:sp macro="" textlink="">
      <xdr:nvSpPr>
        <xdr:cNvPr id="138" name="ลูกศรขึ้น 137">
          <a:extLst>
            <a:ext uri="{FF2B5EF4-FFF2-40B4-BE49-F238E27FC236}">
              <a16:creationId xmlns:a16="http://schemas.microsoft.com/office/drawing/2014/main" xmlns="" id="{00000000-0008-0000-0800-00008A000000}"/>
            </a:ext>
          </a:extLst>
        </xdr:cNvPr>
        <xdr:cNvSpPr/>
      </xdr:nvSpPr>
      <xdr:spPr>
        <a:xfrm>
          <a:off x="10354897" y="6324112"/>
          <a:ext cx="378558" cy="34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85481</xdr:colOff>
      <xdr:row>12</xdr:row>
      <xdr:rowOff>683847</xdr:rowOff>
    </xdr:from>
    <xdr:to>
      <xdr:col>13</xdr:col>
      <xdr:colOff>464039</xdr:colOff>
      <xdr:row>13</xdr:row>
      <xdr:rowOff>178594</xdr:rowOff>
    </xdr:to>
    <xdr:sp macro="" textlink="">
      <xdr:nvSpPr>
        <xdr:cNvPr id="139" name="ลูกศรขึ้น 138">
          <a:extLst>
            <a:ext uri="{FF2B5EF4-FFF2-40B4-BE49-F238E27FC236}">
              <a16:creationId xmlns:a16="http://schemas.microsoft.com/office/drawing/2014/main" xmlns="" id="{00000000-0008-0000-0800-00008B000000}"/>
            </a:ext>
          </a:extLst>
        </xdr:cNvPr>
        <xdr:cNvSpPr/>
      </xdr:nvSpPr>
      <xdr:spPr>
        <a:xfrm>
          <a:off x="10391531" y="4465272"/>
          <a:ext cx="378558" cy="294847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13</xdr:col>
      <xdr:colOff>49458</xdr:colOff>
      <xdr:row>6</xdr:row>
      <xdr:rowOff>132800</xdr:rowOff>
    </xdr:from>
    <xdr:to>
      <xdr:col>13</xdr:col>
      <xdr:colOff>403592</xdr:colOff>
      <xdr:row>7</xdr:row>
      <xdr:rowOff>120589</xdr:rowOff>
    </xdr:to>
    <xdr:sp macro="" textlink="">
      <xdr:nvSpPr>
        <xdr:cNvPr id="140" name="ลูกศรขึ้น 139">
          <a:extLst>
            <a:ext uri="{FF2B5EF4-FFF2-40B4-BE49-F238E27FC236}">
              <a16:creationId xmlns:a16="http://schemas.microsoft.com/office/drawing/2014/main" xmlns="" id="{00000000-0008-0000-0800-00008C000000}"/>
            </a:ext>
          </a:extLst>
        </xdr:cNvPr>
        <xdr:cNvSpPr/>
      </xdr:nvSpPr>
      <xdr:spPr>
        <a:xfrm>
          <a:off x="10355508" y="2047325"/>
          <a:ext cx="354134" cy="283064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647211</xdr:colOff>
      <xdr:row>12</xdr:row>
      <xdr:rowOff>586155</xdr:rowOff>
    </xdr:from>
    <xdr:to>
      <xdr:col>2</xdr:col>
      <xdr:colOff>341923</xdr:colOff>
      <xdr:row>13</xdr:row>
      <xdr:rowOff>146540</xdr:rowOff>
    </xdr:to>
    <xdr:sp macro="" textlink="">
      <xdr:nvSpPr>
        <xdr:cNvPr id="141" name="ลูกศรขึ้น 140">
          <a:extLst>
            <a:ext uri="{FF2B5EF4-FFF2-40B4-BE49-F238E27FC236}">
              <a16:creationId xmlns:a16="http://schemas.microsoft.com/office/drawing/2014/main" xmlns="" id="{00000000-0008-0000-0800-00008D000000}"/>
            </a:ext>
          </a:extLst>
        </xdr:cNvPr>
        <xdr:cNvSpPr/>
      </xdr:nvSpPr>
      <xdr:spPr>
        <a:xfrm>
          <a:off x="1809261" y="4367580"/>
          <a:ext cx="380512" cy="36048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537307</xdr:colOff>
      <xdr:row>6</xdr:row>
      <xdr:rowOff>47625</xdr:rowOff>
    </xdr:from>
    <xdr:to>
      <xdr:col>2</xdr:col>
      <xdr:colOff>232019</xdr:colOff>
      <xdr:row>7</xdr:row>
      <xdr:rowOff>83651</xdr:rowOff>
    </xdr:to>
    <xdr:sp macro="" textlink="">
      <xdr:nvSpPr>
        <xdr:cNvPr id="142" name="ลูกศรขึ้น 141">
          <a:extLst>
            <a:ext uri="{FF2B5EF4-FFF2-40B4-BE49-F238E27FC236}">
              <a16:creationId xmlns:a16="http://schemas.microsoft.com/office/drawing/2014/main" xmlns="" id="{00000000-0008-0000-0800-00008E000000}"/>
            </a:ext>
          </a:extLst>
        </xdr:cNvPr>
        <xdr:cNvSpPr/>
      </xdr:nvSpPr>
      <xdr:spPr>
        <a:xfrm>
          <a:off x="1699357" y="1962150"/>
          <a:ext cx="380512" cy="331301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</xdr:col>
      <xdr:colOff>109910</xdr:colOff>
      <xdr:row>11</xdr:row>
      <xdr:rowOff>2</xdr:rowOff>
    </xdr:from>
    <xdr:to>
      <xdr:col>1</xdr:col>
      <xdr:colOff>500674</xdr:colOff>
      <xdr:row>17</xdr:row>
      <xdr:rowOff>128222</xdr:rowOff>
    </xdr:to>
    <xdr:cxnSp macro="">
      <xdr:nvCxnSpPr>
        <xdr:cNvPr id="143" name="ตัวเชื่อมต่อหักมุม 142">
          <a:extLst>
            <a:ext uri="{FF2B5EF4-FFF2-40B4-BE49-F238E27FC236}">
              <a16:creationId xmlns:a16="http://schemas.microsoft.com/office/drawing/2014/main" xmlns="" id="{00000000-0008-0000-0800-00008F000000}"/>
            </a:ext>
          </a:extLst>
        </xdr:cNvPr>
        <xdr:cNvCxnSpPr>
          <a:stCxn id="127" idx="1"/>
        </xdr:cNvCxnSpPr>
      </xdr:nvCxnSpPr>
      <xdr:spPr>
        <a:xfrm rot="10800000">
          <a:off x="800473" y="3512346"/>
          <a:ext cx="390764" cy="2414220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232019</xdr:colOff>
      <xdr:row>8</xdr:row>
      <xdr:rowOff>268654</xdr:rowOff>
    </xdr:from>
    <xdr:to>
      <xdr:col>1</xdr:col>
      <xdr:colOff>500671</xdr:colOff>
      <xdr:row>15</xdr:row>
      <xdr:rowOff>1</xdr:rowOff>
    </xdr:to>
    <xdr:cxnSp macro="">
      <xdr:nvCxnSpPr>
        <xdr:cNvPr id="144" name="ตัวเชื่อมต่อหักมุม 143">
          <a:extLst>
            <a:ext uri="{FF2B5EF4-FFF2-40B4-BE49-F238E27FC236}">
              <a16:creationId xmlns:a16="http://schemas.microsoft.com/office/drawing/2014/main" xmlns="" id="{00000000-0008-0000-0800-000090000000}"/>
            </a:ext>
          </a:extLst>
        </xdr:cNvPr>
        <xdr:cNvCxnSpPr/>
      </xdr:nvCxnSpPr>
      <xdr:spPr>
        <a:xfrm rot="10800000">
          <a:off x="1394069" y="2773729"/>
          <a:ext cx="268652" cy="2398347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109904</xdr:colOff>
      <xdr:row>11</xdr:row>
      <xdr:rowOff>0</xdr:rowOff>
    </xdr:from>
    <xdr:to>
      <xdr:col>1</xdr:col>
      <xdr:colOff>500673</xdr:colOff>
      <xdr:row>11</xdr:row>
      <xdr:rowOff>12212</xdr:rowOff>
    </xdr:to>
    <xdr:cxnSp macro="">
      <xdr:nvCxnSpPr>
        <xdr:cNvPr id="145" name="ลูกศรเชื่อมต่อแบบตรง 144">
          <a:extLst>
            <a:ext uri="{FF2B5EF4-FFF2-40B4-BE49-F238E27FC236}">
              <a16:creationId xmlns:a16="http://schemas.microsoft.com/office/drawing/2014/main" xmlns="" id="{00000000-0008-0000-0800-000091000000}"/>
            </a:ext>
          </a:extLst>
        </xdr:cNvPr>
        <xdr:cNvCxnSpPr/>
      </xdr:nvCxnSpPr>
      <xdr:spPr>
        <a:xfrm flipV="1">
          <a:off x="1271954" y="3486150"/>
          <a:ext cx="390769" cy="12212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232019</xdr:colOff>
      <xdr:row>8</xdr:row>
      <xdr:rowOff>280865</xdr:rowOff>
    </xdr:from>
    <xdr:to>
      <xdr:col>1</xdr:col>
      <xdr:colOff>415192</xdr:colOff>
      <xdr:row>8</xdr:row>
      <xdr:rowOff>280866</xdr:rowOff>
    </xdr:to>
    <xdr:cxnSp macro="">
      <xdr:nvCxnSpPr>
        <xdr:cNvPr id="146" name="ลูกศรเชื่อมต่อแบบตรง 145">
          <a:extLst>
            <a:ext uri="{FF2B5EF4-FFF2-40B4-BE49-F238E27FC236}">
              <a16:creationId xmlns:a16="http://schemas.microsoft.com/office/drawing/2014/main" xmlns="" id="{00000000-0008-0000-0800-000092000000}"/>
            </a:ext>
          </a:extLst>
        </xdr:cNvPr>
        <xdr:cNvCxnSpPr/>
      </xdr:nvCxnSpPr>
      <xdr:spPr>
        <a:xfrm flipV="1">
          <a:off x="1394069" y="2785940"/>
          <a:ext cx="183173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659423</xdr:colOff>
      <xdr:row>10</xdr:row>
      <xdr:rowOff>61057</xdr:rowOff>
    </xdr:from>
    <xdr:to>
      <xdr:col>5</xdr:col>
      <xdr:colOff>659423</xdr:colOff>
      <xdr:row>14</xdr:row>
      <xdr:rowOff>73269</xdr:rowOff>
    </xdr:to>
    <xdr:cxnSp macro="">
      <xdr:nvCxnSpPr>
        <xdr:cNvPr id="147" name="ลูกศรเชื่อมต่อแบบตรง 146">
          <a:extLst>
            <a:ext uri="{FF2B5EF4-FFF2-40B4-BE49-F238E27FC236}">
              <a16:creationId xmlns:a16="http://schemas.microsoft.com/office/drawing/2014/main" xmlns="" id="{00000000-0008-0000-0800-000093000000}"/>
            </a:ext>
          </a:extLst>
        </xdr:cNvPr>
        <xdr:cNvCxnSpPr/>
      </xdr:nvCxnSpPr>
      <xdr:spPr>
        <a:xfrm flipV="1">
          <a:off x="4564673" y="3251932"/>
          <a:ext cx="0" cy="1698137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378557</xdr:colOff>
      <xdr:row>10</xdr:row>
      <xdr:rowOff>85480</xdr:rowOff>
    </xdr:from>
    <xdr:to>
      <xdr:col>10</xdr:col>
      <xdr:colOff>381000</xdr:colOff>
      <xdr:row>14</xdr:row>
      <xdr:rowOff>52917</xdr:rowOff>
    </xdr:to>
    <xdr:cxnSp macro="">
      <xdr:nvCxnSpPr>
        <xdr:cNvPr id="148" name="ลูกศรเชื่อมต่อแบบตรง 147">
          <a:extLst>
            <a:ext uri="{FF2B5EF4-FFF2-40B4-BE49-F238E27FC236}">
              <a16:creationId xmlns:a16="http://schemas.microsoft.com/office/drawing/2014/main" xmlns="" id="{00000000-0008-0000-0800-000094000000}"/>
            </a:ext>
          </a:extLst>
        </xdr:cNvPr>
        <xdr:cNvCxnSpPr/>
      </xdr:nvCxnSpPr>
      <xdr:spPr>
        <a:xfrm flipH="1" flipV="1">
          <a:off x="7733974" y="3281647"/>
          <a:ext cx="2443" cy="166077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573943</xdr:colOff>
      <xdr:row>10</xdr:row>
      <xdr:rowOff>73269</xdr:rowOff>
    </xdr:from>
    <xdr:to>
      <xdr:col>11</xdr:col>
      <xdr:colOff>598365</xdr:colOff>
      <xdr:row>14</xdr:row>
      <xdr:rowOff>24423</xdr:rowOff>
    </xdr:to>
    <xdr:cxnSp macro="">
      <xdr:nvCxnSpPr>
        <xdr:cNvPr id="149" name="ลูกศรเชื่อมต่อแบบตรง 148">
          <a:extLst>
            <a:ext uri="{FF2B5EF4-FFF2-40B4-BE49-F238E27FC236}">
              <a16:creationId xmlns:a16="http://schemas.microsoft.com/office/drawing/2014/main" xmlns="" id="{00000000-0008-0000-0800-000095000000}"/>
            </a:ext>
          </a:extLst>
        </xdr:cNvPr>
        <xdr:cNvCxnSpPr/>
      </xdr:nvCxnSpPr>
      <xdr:spPr>
        <a:xfrm flipH="1" flipV="1">
          <a:off x="8593993" y="3264144"/>
          <a:ext cx="24422" cy="163707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610578</xdr:colOff>
      <xdr:row>10</xdr:row>
      <xdr:rowOff>97692</xdr:rowOff>
    </xdr:from>
    <xdr:to>
      <xdr:col>7</xdr:col>
      <xdr:colOff>512886</xdr:colOff>
      <xdr:row>14</xdr:row>
      <xdr:rowOff>48846</xdr:rowOff>
    </xdr:to>
    <xdr:cxnSp macro="">
      <xdr:nvCxnSpPr>
        <xdr:cNvPr id="150" name="ตัวเชื่อมต่อหักมุม 149">
          <a:extLst>
            <a:ext uri="{FF2B5EF4-FFF2-40B4-BE49-F238E27FC236}">
              <a16:creationId xmlns:a16="http://schemas.microsoft.com/office/drawing/2014/main" xmlns="" id="{00000000-0008-0000-0800-000096000000}"/>
            </a:ext>
          </a:extLst>
        </xdr:cNvPr>
        <xdr:cNvCxnSpPr/>
      </xdr:nvCxnSpPr>
      <xdr:spPr>
        <a:xfrm rot="5400000" flipH="1" flipV="1">
          <a:off x="4677142" y="3813053"/>
          <a:ext cx="1637079" cy="588108"/>
        </a:xfrm>
        <a:prstGeom prst="bentConnector3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293078</xdr:colOff>
      <xdr:row>10</xdr:row>
      <xdr:rowOff>73269</xdr:rowOff>
    </xdr:from>
    <xdr:to>
      <xdr:col>8</xdr:col>
      <xdr:colOff>317501</xdr:colOff>
      <xdr:row>14</xdr:row>
      <xdr:rowOff>61057</xdr:rowOff>
    </xdr:to>
    <xdr:cxnSp macro="">
      <xdr:nvCxnSpPr>
        <xdr:cNvPr id="151" name="ตัวเชื่อมต่อหักมุม 150">
          <a:extLst>
            <a:ext uri="{FF2B5EF4-FFF2-40B4-BE49-F238E27FC236}">
              <a16:creationId xmlns:a16="http://schemas.microsoft.com/office/drawing/2014/main" xmlns="" id="{00000000-0008-0000-0800-000097000000}"/>
            </a:ext>
          </a:extLst>
        </xdr:cNvPr>
        <xdr:cNvCxnSpPr/>
      </xdr:nvCxnSpPr>
      <xdr:spPr>
        <a:xfrm rot="16200000" flipV="1">
          <a:off x="4745283" y="3402989"/>
          <a:ext cx="1673713" cy="1396023"/>
        </a:xfrm>
        <a:prstGeom prst="bentConnector3">
          <a:avLst>
            <a:gd name="adj1" fmla="val 42593"/>
          </a:avLst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73269</xdr:colOff>
      <xdr:row>13</xdr:row>
      <xdr:rowOff>97692</xdr:rowOff>
    </xdr:from>
    <xdr:to>
      <xdr:col>8</xdr:col>
      <xdr:colOff>73269</xdr:colOff>
      <xdr:row>14</xdr:row>
      <xdr:rowOff>48846</xdr:rowOff>
    </xdr:to>
    <xdr:cxnSp macro="">
      <xdr:nvCxnSpPr>
        <xdr:cNvPr id="152" name="ตัวเชื่อมต่อตรง 151">
          <a:extLst>
            <a:ext uri="{FF2B5EF4-FFF2-40B4-BE49-F238E27FC236}">
              <a16:creationId xmlns:a16="http://schemas.microsoft.com/office/drawing/2014/main" xmlns="" id="{00000000-0008-0000-0800-000098000000}"/>
            </a:ext>
          </a:extLst>
        </xdr:cNvPr>
        <xdr:cNvCxnSpPr/>
      </xdr:nvCxnSpPr>
      <xdr:spPr>
        <a:xfrm flipV="1">
          <a:off x="6035919" y="4679217"/>
          <a:ext cx="0" cy="2464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366346</xdr:colOff>
      <xdr:row>13</xdr:row>
      <xdr:rowOff>122115</xdr:rowOff>
    </xdr:from>
    <xdr:to>
      <xdr:col>8</xdr:col>
      <xdr:colOff>61059</xdr:colOff>
      <xdr:row>13</xdr:row>
      <xdr:rowOff>122115</xdr:rowOff>
    </xdr:to>
    <xdr:cxnSp macro="">
      <xdr:nvCxnSpPr>
        <xdr:cNvPr id="153" name="ตัวเชื่อมต่อตรง 152">
          <a:extLst>
            <a:ext uri="{FF2B5EF4-FFF2-40B4-BE49-F238E27FC236}">
              <a16:creationId xmlns:a16="http://schemas.microsoft.com/office/drawing/2014/main" xmlns="" id="{00000000-0008-0000-0800-000099000000}"/>
            </a:ext>
          </a:extLst>
        </xdr:cNvPr>
        <xdr:cNvCxnSpPr/>
      </xdr:nvCxnSpPr>
      <xdr:spPr>
        <a:xfrm flipH="1">
          <a:off x="3585796" y="4703640"/>
          <a:ext cx="24379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366346</xdr:colOff>
      <xdr:row>9</xdr:row>
      <xdr:rowOff>244230</xdr:rowOff>
    </xdr:from>
    <xdr:to>
      <xdr:col>4</xdr:col>
      <xdr:colOff>366346</xdr:colOff>
      <xdr:row>13</xdr:row>
      <xdr:rowOff>109903</xdr:rowOff>
    </xdr:to>
    <xdr:cxnSp macro="">
      <xdr:nvCxnSpPr>
        <xdr:cNvPr id="154" name="ตัวเชื่อมต่อตรง 153">
          <a:extLst>
            <a:ext uri="{FF2B5EF4-FFF2-40B4-BE49-F238E27FC236}">
              <a16:creationId xmlns:a16="http://schemas.microsoft.com/office/drawing/2014/main" xmlns="" id="{00000000-0008-0000-0800-00009A000000}"/>
            </a:ext>
          </a:extLst>
        </xdr:cNvPr>
        <xdr:cNvCxnSpPr/>
      </xdr:nvCxnSpPr>
      <xdr:spPr>
        <a:xfrm flipV="1">
          <a:off x="3585796" y="3139830"/>
          <a:ext cx="0" cy="155159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85480</xdr:colOff>
      <xdr:row>9</xdr:row>
      <xdr:rowOff>244230</xdr:rowOff>
    </xdr:from>
    <xdr:to>
      <xdr:col>4</xdr:col>
      <xdr:colOff>366346</xdr:colOff>
      <xdr:row>9</xdr:row>
      <xdr:rowOff>244230</xdr:rowOff>
    </xdr:to>
    <xdr:cxnSp macro="">
      <xdr:nvCxnSpPr>
        <xdr:cNvPr id="155" name="ลูกศรเชื่อมต่อแบบตรง 154">
          <a:extLst>
            <a:ext uri="{FF2B5EF4-FFF2-40B4-BE49-F238E27FC236}">
              <a16:creationId xmlns:a16="http://schemas.microsoft.com/office/drawing/2014/main" xmlns="" id="{00000000-0008-0000-0800-00009B000000}"/>
            </a:ext>
          </a:extLst>
        </xdr:cNvPr>
        <xdr:cNvCxnSpPr/>
      </xdr:nvCxnSpPr>
      <xdr:spPr>
        <a:xfrm flipH="1">
          <a:off x="3304930" y="3139830"/>
          <a:ext cx="280866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486833</xdr:colOff>
      <xdr:row>11</xdr:row>
      <xdr:rowOff>207602</xdr:rowOff>
    </xdr:from>
    <xdr:to>
      <xdr:col>10</xdr:col>
      <xdr:colOff>488463</xdr:colOff>
      <xdr:row>14</xdr:row>
      <xdr:rowOff>52917</xdr:rowOff>
    </xdr:to>
    <xdr:cxnSp macro="">
      <xdr:nvCxnSpPr>
        <xdr:cNvPr id="156" name="ตัวเชื่อมต่อตรง 155">
          <a:extLst>
            <a:ext uri="{FF2B5EF4-FFF2-40B4-BE49-F238E27FC236}">
              <a16:creationId xmlns:a16="http://schemas.microsoft.com/office/drawing/2014/main" xmlns="" id="{00000000-0008-0000-0800-00009C000000}"/>
            </a:ext>
          </a:extLst>
        </xdr:cNvPr>
        <xdr:cNvCxnSpPr/>
      </xdr:nvCxnSpPr>
      <xdr:spPr>
        <a:xfrm flipV="1">
          <a:off x="7842250" y="3700102"/>
          <a:ext cx="1630" cy="124231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488461</xdr:colOff>
      <xdr:row>11</xdr:row>
      <xdr:rowOff>207596</xdr:rowOff>
    </xdr:from>
    <xdr:to>
      <xdr:col>12</xdr:col>
      <xdr:colOff>610577</xdr:colOff>
      <xdr:row>11</xdr:row>
      <xdr:rowOff>207597</xdr:rowOff>
    </xdr:to>
    <xdr:cxnSp macro="">
      <xdr:nvCxnSpPr>
        <xdr:cNvPr id="157" name="ลูกศรเชื่อมต่อแบบตรง 156">
          <a:extLst>
            <a:ext uri="{FF2B5EF4-FFF2-40B4-BE49-F238E27FC236}">
              <a16:creationId xmlns:a16="http://schemas.microsoft.com/office/drawing/2014/main" xmlns="" id="{00000000-0008-0000-0800-00009D000000}"/>
            </a:ext>
          </a:extLst>
        </xdr:cNvPr>
        <xdr:cNvCxnSpPr/>
      </xdr:nvCxnSpPr>
      <xdr:spPr>
        <a:xfrm flipV="1">
          <a:off x="7822711" y="3693746"/>
          <a:ext cx="1493716" cy="1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497416</xdr:colOff>
      <xdr:row>12</xdr:row>
      <xdr:rowOff>258535</xdr:rowOff>
    </xdr:from>
    <xdr:to>
      <xdr:col>12</xdr:col>
      <xdr:colOff>503464</xdr:colOff>
      <xdr:row>12</xdr:row>
      <xdr:rowOff>275169</xdr:rowOff>
    </xdr:to>
    <xdr:cxnSp macro="">
      <xdr:nvCxnSpPr>
        <xdr:cNvPr id="158" name="ลูกศรเชื่อมต่อแบบตรง 157">
          <a:extLst>
            <a:ext uri="{FF2B5EF4-FFF2-40B4-BE49-F238E27FC236}">
              <a16:creationId xmlns:a16="http://schemas.microsoft.com/office/drawing/2014/main" xmlns="" id="{00000000-0008-0000-0800-00009E000000}"/>
            </a:ext>
          </a:extLst>
        </xdr:cNvPr>
        <xdr:cNvCxnSpPr/>
      </xdr:nvCxnSpPr>
      <xdr:spPr>
        <a:xfrm flipV="1">
          <a:off x="7777237" y="4041321"/>
          <a:ext cx="1366763" cy="1663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127003</xdr:colOff>
      <xdr:row>7</xdr:row>
      <xdr:rowOff>257173</xdr:rowOff>
    </xdr:from>
    <xdr:to>
      <xdr:col>0</xdr:col>
      <xdr:colOff>583407</xdr:colOff>
      <xdr:row>12</xdr:row>
      <xdr:rowOff>85723</xdr:rowOff>
    </xdr:to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xmlns="" id="{00000000-0008-0000-0800-00009F000000}"/>
            </a:ext>
          </a:extLst>
        </xdr:cNvPr>
        <xdr:cNvSpPr txBox="1"/>
      </xdr:nvSpPr>
      <xdr:spPr>
        <a:xfrm rot="16200000">
          <a:off x="-350836" y="2961481"/>
          <a:ext cx="1412081" cy="456404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100" b="1"/>
            <a:t>ผู้มีส่วนเกี่ยวข้อง</a:t>
          </a:r>
        </a:p>
      </xdr:txBody>
    </xdr:sp>
    <xdr:clientData/>
  </xdr:twoCellAnchor>
  <xdr:twoCellAnchor>
    <xdr:from>
      <xdr:col>11</xdr:col>
      <xdr:colOff>411163</xdr:colOff>
      <xdr:row>16</xdr:row>
      <xdr:rowOff>161395</xdr:rowOff>
    </xdr:from>
    <xdr:to>
      <xdr:col>13</xdr:col>
      <xdr:colOff>726282</xdr:colOff>
      <xdr:row>18</xdr:row>
      <xdr:rowOff>173606</xdr:rowOff>
    </xdr:to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xmlns="" id="{00000000-0008-0000-0800-0000A0000000}"/>
            </a:ext>
          </a:extLst>
        </xdr:cNvPr>
        <xdr:cNvSpPr txBox="1"/>
      </xdr:nvSpPr>
      <xdr:spPr>
        <a:xfrm>
          <a:off x="8483601" y="5662083"/>
          <a:ext cx="1696244" cy="607523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1100"/>
            <a:t>I9:</a:t>
          </a:r>
          <a:r>
            <a:rPr lang="th-TH" sz="1100"/>
            <a:t>เสริมสร้างความโปร่งใส และป้องกันการทุจริต</a:t>
          </a:r>
        </a:p>
      </xdr:txBody>
    </xdr:sp>
    <xdr:clientData/>
  </xdr:twoCellAnchor>
  <xdr:twoCellAnchor>
    <xdr:from>
      <xdr:col>12</xdr:col>
      <xdr:colOff>393700</xdr:colOff>
      <xdr:row>20</xdr:row>
      <xdr:rowOff>11906</xdr:rowOff>
    </xdr:from>
    <xdr:to>
      <xdr:col>14</xdr:col>
      <xdr:colOff>399624</xdr:colOff>
      <xdr:row>22</xdr:row>
      <xdr:rowOff>16933</xdr:rowOff>
    </xdr:to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xmlns="" id="{00000000-0008-0000-0800-0000A1000000}"/>
            </a:ext>
          </a:extLst>
        </xdr:cNvPr>
        <xdr:cNvSpPr txBox="1"/>
      </xdr:nvSpPr>
      <xdr:spPr>
        <a:xfrm>
          <a:off x="8470900" y="6819106"/>
          <a:ext cx="2139524" cy="589227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GB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L4:</a:t>
          </a:r>
          <a:r>
            <a:rPr lang="th-TH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ศึกษาหาแนวทางเพื่อส่งเสริมองค์การสู่ ๔.๐ 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271095</xdr:colOff>
      <xdr:row>1</xdr:row>
      <xdr:rowOff>348135</xdr:rowOff>
    </xdr:from>
    <xdr:to>
      <xdr:col>1</xdr:col>
      <xdr:colOff>122464</xdr:colOff>
      <xdr:row>3</xdr:row>
      <xdr:rowOff>21772</xdr:rowOff>
    </xdr:to>
    <xdr:sp macro="" textlink="">
      <xdr:nvSpPr>
        <xdr:cNvPr id="34" name="TextBox 33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271095" y="745010"/>
          <a:ext cx="1121369" cy="515012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ยุทธศาสตร์</a:t>
          </a:r>
        </a:p>
      </xdr:txBody>
    </xdr:sp>
    <xdr:clientData/>
  </xdr:twoCellAnchor>
  <xdr:twoCellAnchor>
    <xdr:from>
      <xdr:col>0</xdr:col>
      <xdr:colOff>62936</xdr:colOff>
      <xdr:row>5</xdr:row>
      <xdr:rowOff>96946</xdr:rowOff>
    </xdr:from>
    <xdr:to>
      <xdr:col>1</xdr:col>
      <xdr:colOff>111125</xdr:colOff>
      <xdr:row>9</xdr:row>
      <xdr:rowOff>254001</xdr:rowOff>
    </xdr:to>
    <xdr:sp macro="" textlink="">
      <xdr:nvSpPr>
        <xdr:cNvPr id="35" name="TextBox 34">
          <a:extLst>
            <a:ext uri="{FF2B5EF4-FFF2-40B4-BE49-F238E27FC236}">
              <a16:creationId xmlns="" xmlns:a16="http://schemas.microsoft.com/office/drawing/2014/main" id="{00000000-0008-0000-0800-00006F000000}"/>
            </a:ext>
          </a:extLst>
        </xdr:cNvPr>
        <xdr:cNvSpPr txBox="1"/>
      </xdr:nvSpPr>
      <xdr:spPr>
        <a:xfrm rot="16200000">
          <a:off x="40253" y="1961129"/>
          <a:ext cx="1363555" cy="1318189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" wrap="square" rtlCol="0" anchor="t"/>
        <a:lstStyle/>
        <a:p>
          <a:pPr algn="ctr"/>
          <a:r>
            <a:rPr lang="th-TH" sz="1100" b="1"/>
            <a:t> </a:t>
          </a: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1.พัฒนาศักยภาพด้านบุคลากร</a:t>
          </a:r>
        </a:p>
      </xdr:txBody>
    </xdr:sp>
    <xdr:clientData/>
  </xdr:twoCellAnchor>
  <xdr:twoCellAnchor>
    <xdr:from>
      <xdr:col>0</xdr:col>
      <xdr:colOff>84140</xdr:colOff>
      <xdr:row>17</xdr:row>
      <xdr:rowOff>61909</xdr:rowOff>
    </xdr:from>
    <xdr:to>
      <xdr:col>0</xdr:col>
      <xdr:colOff>1222375</xdr:colOff>
      <xdr:row>20</xdr:row>
      <xdr:rowOff>285749</xdr:rowOff>
    </xdr:to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800-000070000000}"/>
            </a:ext>
          </a:extLst>
        </xdr:cNvPr>
        <xdr:cNvSpPr txBox="1"/>
      </xdr:nvSpPr>
      <xdr:spPr>
        <a:xfrm rot="16200000">
          <a:off x="88900" y="5613399"/>
          <a:ext cx="1128715" cy="113823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3.สร้างความเข้มแข็ง</a:t>
          </a:r>
        </a:p>
      </xdr:txBody>
    </xdr:sp>
    <xdr:clientData/>
  </xdr:twoCellAnchor>
  <xdr:twoCellAnchor>
    <xdr:from>
      <xdr:col>0</xdr:col>
      <xdr:colOff>70546</xdr:colOff>
      <xdr:row>23</xdr:row>
      <xdr:rowOff>163753</xdr:rowOff>
    </xdr:from>
    <xdr:to>
      <xdr:col>1</xdr:col>
      <xdr:colOff>47631</xdr:colOff>
      <xdr:row>27</xdr:row>
      <xdr:rowOff>40827</xdr:rowOff>
    </xdr:to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800-000071000000}"/>
            </a:ext>
          </a:extLst>
        </xdr:cNvPr>
        <xdr:cNvSpPr txBox="1"/>
      </xdr:nvSpPr>
      <xdr:spPr>
        <a:xfrm rot="16200000">
          <a:off x="104677" y="7495622"/>
          <a:ext cx="1178824" cy="1247085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4.เพิ่มความสามารถในการแข่งขัน</a:t>
          </a:r>
        </a:p>
      </xdr:txBody>
    </xdr:sp>
    <xdr:clientData/>
  </xdr:twoCellAnchor>
  <xdr:twoCellAnchor>
    <xdr:from>
      <xdr:col>5</xdr:col>
      <xdr:colOff>22087</xdr:colOff>
      <xdr:row>4</xdr:row>
      <xdr:rowOff>248592</xdr:rowOff>
    </xdr:from>
    <xdr:to>
      <xdr:col>8</xdr:col>
      <xdr:colOff>551088</xdr:colOff>
      <xdr:row>7</xdr:row>
      <xdr:rowOff>174624</xdr:rowOff>
    </xdr:to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800-000072000000}"/>
            </a:ext>
          </a:extLst>
        </xdr:cNvPr>
        <xdr:cNvSpPr txBox="1"/>
      </xdr:nvSpPr>
      <xdr:spPr>
        <a:xfrm>
          <a:off x="4498837" y="1788467"/>
          <a:ext cx="2576876" cy="830907"/>
        </a:xfrm>
        <a:prstGeom prst="rect">
          <a:avLst/>
        </a:prstGeom>
        <a:solidFill>
          <a:srgbClr val="00B0F0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F1: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เพิ่มความเข้มแข็งทางการเงิน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GB" sz="1600" b="0">
              <a:latin typeface="TH SarabunPSK" panose="020B0500040200020003" pitchFamily="34" charset="-34"/>
              <a:cs typeface="TH SarabunPSK" panose="020B0500040200020003" pitchFamily="34" charset="-34"/>
            </a:rPr>
            <a:t>F2: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เพิ่มรายได้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GB" sz="1600" b="0">
              <a:latin typeface="TH SarabunPSK" panose="020B0500040200020003" pitchFamily="34" charset="-34"/>
              <a:cs typeface="TH SarabunPSK" panose="020B0500040200020003" pitchFamily="34" charset="-34"/>
            </a:rPr>
            <a:t>F3: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บริหารต้นทุนและค่าใช้จ่าย</a:t>
          </a:r>
        </a:p>
        <a:p>
          <a:pPr algn="ctr"/>
          <a:endParaRPr lang="th-TH" sz="1100"/>
        </a:p>
      </xdr:txBody>
    </xdr:sp>
    <xdr:clientData/>
  </xdr:twoCellAnchor>
  <xdr:twoCellAnchor>
    <xdr:from>
      <xdr:col>4</xdr:col>
      <xdr:colOff>498928</xdr:colOff>
      <xdr:row>7</xdr:row>
      <xdr:rowOff>272534</xdr:rowOff>
    </xdr:from>
    <xdr:to>
      <xdr:col>8</xdr:col>
      <xdr:colOff>492125</xdr:colOff>
      <xdr:row>15</xdr:row>
      <xdr:rowOff>231321</xdr:rowOff>
    </xdr:to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800-000075000000}"/>
            </a:ext>
          </a:extLst>
        </xdr:cNvPr>
        <xdr:cNvSpPr txBox="1"/>
      </xdr:nvSpPr>
      <xdr:spPr>
        <a:xfrm>
          <a:off x="4293053" y="2717284"/>
          <a:ext cx="2723697" cy="246703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C1: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ตลาดสดได้มาตรฐาน</a:t>
          </a:r>
          <a:b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C2: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รักษาฐานบริการสินค้าอุปโภค/บริโภค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C3: Promotor 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C4: Trading 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C5: 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ตอบสนองนโยบายผ่านโครงการประชารัฐ 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C6: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สร้างความพึงพอใจให้ผู้มีส่วนเกี่ยวข้อง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C7: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สร้างระบบโลจิสติกส์ที่ตอบสนองภาระกิจองค์การ </a:t>
          </a:r>
        </a:p>
        <a:p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C8: Co-Regulator 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/>
          </a:r>
          <a:b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</a:br>
          <a:r>
            <a:rPr lang="en-GB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C9: </a:t>
          </a:r>
          <a:r>
            <a:rPr lang="th-TH" sz="1600" b="0" i="0" u="none" strike="noStrike" baseline="0">
              <a:solidFill>
                <a:schemeClr val="dk1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สร้างองค์การตลาด ๔.๐ </a:t>
          </a:r>
          <a:endParaRPr lang="en-GB" sz="1600" b="0" i="0" u="none" strike="noStrike" baseline="0">
            <a:solidFill>
              <a:schemeClr val="dk1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endParaRPr lang="th-TH" sz="11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th-TH" sz="1100"/>
        </a:p>
      </xdr:txBody>
    </xdr:sp>
    <xdr:clientData/>
  </xdr:twoCellAnchor>
  <xdr:twoCellAnchor>
    <xdr:from>
      <xdr:col>4</xdr:col>
      <xdr:colOff>469447</xdr:colOff>
      <xdr:row>16</xdr:row>
      <xdr:rowOff>48321</xdr:rowOff>
    </xdr:from>
    <xdr:to>
      <xdr:col>8</xdr:col>
      <xdr:colOff>510268</xdr:colOff>
      <xdr:row>24</xdr:row>
      <xdr:rowOff>179161</xdr:rowOff>
    </xdr:to>
    <xdr:sp macro="" textlink="">
      <xdr:nvSpPr>
        <xdr:cNvPr id="40" name="TextBox 39">
          <a:extLst>
            <a:ext uri="{FF2B5EF4-FFF2-40B4-BE49-F238E27FC236}">
              <a16:creationId xmlns="" xmlns:a16="http://schemas.microsoft.com/office/drawing/2014/main" id="{00000000-0008-0000-0800-00007E000000}"/>
            </a:ext>
          </a:extLst>
        </xdr:cNvPr>
        <xdr:cNvSpPr txBox="1"/>
      </xdr:nvSpPr>
      <xdr:spPr>
        <a:xfrm>
          <a:off x="4263572" y="5302946"/>
          <a:ext cx="2771321" cy="2639090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I1: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บริหารสัญญาอย่างมีประสิทธิภาพ</a:t>
          </a:r>
          <a:b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I2: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สร้างพันธมิตรทางธุรกิจ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I3: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สร้างภาพลักษณ์ที่แข็งแกร่ง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I4: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พัฒนาสินค้าและบริการได้ตรงความต้องการของตลาด 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I5: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เพิ่มประสิทธิภาพการบริหารจัดการภายใน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I6: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มีการบริหารความเสี่ยงที่ดี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I7: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มีการติดตามและประมวลผลที่มีประสิทธิภาพ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I8: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มีการกำกับดูแลกิจการที่ดี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I9: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เสริมสร้างความโปร่งใส และป้องกันการทุจริต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I10: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ดำเนินคดีทางกฎหมาย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หนี้เดิม,หนี้ใหม่ </a:t>
          </a:r>
        </a:p>
        <a:p>
          <a:pPr algn="l"/>
          <a:endParaRPr lang="th-TH" sz="1100"/>
        </a:p>
      </xdr:txBody>
    </xdr:sp>
    <xdr:clientData/>
  </xdr:twoCellAnchor>
  <xdr:twoCellAnchor>
    <xdr:from>
      <xdr:col>4</xdr:col>
      <xdr:colOff>471103</xdr:colOff>
      <xdr:row>24</xdr:row>
      <xdr:rowOff>297089</xdr:rowOff>
    </xdr:from>
    <xdr:to>
      <xdr:col>8</xdr:col>
      <xdr:colOff>485886</xdr:colOff>
      <xdr:row>28</xdr:row>
      <xdr:rowOff>689429</xdr:rowOff>
    </xdr:to>
    <xdr:sp macro="" textlink="">
      <xdr:nvSpPr>
        <xdr:cNvPr id="41" name="TextBox 40">
          <a:extLst>
            <a:ext uri="{FF2B5EF4-FFF2-40B4-BE49-F238E27FC236}">
              <a16:creationId xmlns="" xmlns:a16="http://schemas.microsoft.com/office/drawing/2014/main" id="{00000000-0008-0000-0800-000086000000}"/>
            </a:ext>
          </a:extLst>
        </xdr:cNvPr>
        <xdr:cNvSpPr txBox="1"/>
      </xdr:nvSpPr>
      <xdr:spPr>
        <a:xfrm>
          <a:off x="4265228" y="8059964"/>
          <a:ext cx="2745283" cy="1598840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L1: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พัฒนาบุคลากร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เพื่อส่งเสริมองค์การ</a:t>
          </a:r>
          <a:b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en-GB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L2: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พัฒนาและบริหารแผนแม่บทของหน่วยงานสนับสนุน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L3: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ใช้ระบบ </a:t>
          </a:r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IT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ในการสนับสนุนธุรกิจ</a:t>
          </a:r>
        </a:p>
        <a:p>
          <a:pPr algn="l"/>
          <a:r>
            <a:rPr lang="en-GB" sz="1600">
              <a:latin typeface="TH SarabunPSK" panose="020B0500040200020003" pitchFamily="34" charset="-34"/>
              <a:cs typeface="TH SarabunPSK" panose="020B0500040200020003" pitchFamily="34" charset="-34"/>
            </a:rPr>
            <a:t>L4: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ศึกษาหาแนวทางเพื่อส่งเสริมองค์การสู่ ๔.๐ </a:t>
          </a:r>
        </a:p>
        <a:p>
          <a:pPr algn="l"/>
          <a:endParaRPr lang="th-TH" sz="1100"/>
        </a:p>
      </xdr:txBody>
    </xdr:sp>
    <xdr:clientData/>
  </xdr:twoCellAnchor>
  <xdr:twoCellAnchor>
    <xdr:from>
      <xdr:col>0</xdr:col>
      <xdr:colOff>76547</xdr:colOff>
      <xdr:row>11</xdr:row>
      <xdr:rowOff>285748</xdr:rowOff>
    </xdr:from>
    <xdr:to>
      <xdr:col>1</xdr:col>
      <xdr:colOff>79375</xdr:colOff>
      <xdr:row>15</xdr:row>
      <xdr:rowOff>206374</xdr:rowOff>
    </xdr:to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00000000-0008-0000-0800-00009F000000}"/>
            </a:ext>
          </a:extLst>
        </xdr:cNvPr>
        <xdr:cNvSpPr txBox="1"/>
      </xdr:nvSpPr>
      <xdr:spPr>
        <a:xfrm rot="16200000">
          <a:off x="101773" y="3911772"/>
          <a:ext cx="1222376" cy="1272828"/>
        </a:xfrm>
        <a:prstGeom prst="rect">
          <a:avLst/>
        </a:prstGeom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vert="vert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2.บูรณาการ</a:t>
          </a:r>
        </a:p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การบริหารจัดการ </a:t>
          </a:r>
        </a:p>
      </xdr:txBody>
    </xdr:sp>
    <xdr:clientData/>
  </xdr:twoCellAnchor>
  <xdr:twoCellAnchor>
    <xdr:from>
      <xdr:col>2</xdr:col>
      <xdr:colOff>407761</xdr:colOff>
      <xdr:row>1</xdr:row>
      <xdr:rowOff>356054</xdr:rowOff>
    </xdr:from>
    <xdr:to>
      <xdr:col>3</xdr:col>
      <xdr:colOff>677637</xdr:colOff>
      <xdr:row>3</xdr:row>
      <xdr:rowOff>47380</xdr:rowOff>
    </xdr:to>
    <xdr:sp macro="" textlink="">
      <xdr:nvSpPr>
        <xdr:cNvPr id="47" name="TextBox 46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2836636" y="752929"/>
          <a:ext cx="952501" cy="532701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กลยุทธ์</a:t>
          </a:r>
        </a:p>
      </xdr:txBody>
    </xdr:sp>
    <xdr:clientData/>
  </xdr:twoCellAnchor>
  <xdr:twoCellAnchor>
    <xdr:from>
      <xdr:col>5</xdr:col>
      <xdr:colOff>216807</xdr:colOff>
      <xdr:row>1</xdr:row>
      <xdr:rowOff>162832</xdr:rowOff>
    </xdr:from>
    <xdr:to>
      <xdr:col>8</xdr:col>
      <xdr:colOff>189592</xdr:colOff>
      <xdr:row>2</xdr:row>
      <xdr:rowOff>346075</xdr:rowOff>
    </xdr:to>
    <xdr:sp macro="" textlink="">
      <xdr:nvSpPr>
        <xdr:cNvPr id="48" name="TextBox 47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4693557" y="559707"/>
          <a:ext cx="2020660" cy="5801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เป้าประสงค์เชิงยุทธศาสตร์</a:t>
          </a:r>
        </a:p>
      </xdr:txBody>
    </xdr:sp>
    <xdr:clientData/>
  </xdr:twoCellAnchor>
  <xdr:twoCellAnchor>
    <xdr:from>
      <xdr:col>13</xdr:col>
      <xdr:colOff>1013731</xdr:colOff>
      <xdr:row>1</xdr:row>
      <xdr:rowOff>23132</xdr:rowOff>
    </xdr:from>
    <xdr:to>
      <xdr:col>14</xdr:col>
      <xdr:colOff>979714</xdr:colOff>
      <xdr:row>2</xdr:row>
      <xdr:rowOff>358776</xdr:rowOff>
    </xdr:to>
    <xdr:sp macro="" textlink="">
      <xdr:nvSpPr>
        <xdr:cNvPr id="49" name="TextBox 48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10951481" y="420007"/>
          <a:ext cx="1569358" cy="73251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>จำนวนแผนและแผนปฏิบัติการ</a:t>
          </a:r>
        </a:p>
      </xdr:txBody>
    </xdr:sp>
    <xdr:clientData/>
  </xdr:twoCellAnchor>
  <xdr:twoCellAnchor>
    <xdr:from>
      <xdr:col>11</xdr:col>
      <xdr:colOff>408215</xdr:colOff>
      <xdr:row>5</xdr:row>
      <xdr:rowOff>45357</xdr:rowOff>
    </xdr:from>
    <xdr:to>
      <xdr:col>12</xdr:col>
      <xdr:colOff>215446</xdr:colOff>
      <xdr:row>7</xdr:row>
      <xdr:rowOff>222250</xdr:rowOff>
    </xdr:to>
    <xdr:sp macro="" textlink="">
      <xdr:nvSpPr>
        <xdr:cNvPr id="50" name="TextBox 49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8980715" y="1886857"/>
          <a:ext cx="489856" cy="780143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1แผน</a:t>
          </a:r>
        </a:p>
      </xdr:txBody>
    </xdr:sp>
    <xdr:clientData/>
  </xdr:twoCellAnchor>
  <xdr:twoCellAnchor>
    <xdr:from>
      <xdr:col>11</xdr:col>
      <xdr:colOff>408214</xdr:colOff>
      <xdr:row>8</xdr:row>
      <xdr:rowOff>95250</xdr:rowOff>
    </xdr:from>
    <xdr:to>
      <xdr:col>12</xdr:col>
      <xdr:colOff>188232</xdr:colOff>
      <xdr:row>11</xdr:row>
      <xdr:rowOff>27215</xdr:rowOff>
    </xdr:to>
    <xdr:sp macro="" textlink="">
      <xdr:nvSpPr>
        <xdr:cNvPr id="51" name="TextBox 50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8980714" y="2841625"/>
          <a:ext cx="462643" cy="836840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3แผน</a:t>
          </a:r>
        </a:p>
      </xdr:txBody>
    </xdr:sp>
    <xdr:clientData/>
  </xdr:twoCellAnchor>
  <xdr:twoCellAnchor>
    <xdr:from>
      <xdr:col>9</xdr:col>
      <xdr:colOff>510268</xdr:colOff>
      <xdr:row>17</xdr:row>
      <xdr:rowOff>4533</xdr:rowOff>
    </xdr:from>
    <xdr:to>
      <xdr:col>10</xdr:col>
      <xdr:colOff>290286</xdr:colOff>
      <xdr:row>19</xdr:row>
      <xdr:rowOff>222248</xdr:rowOff>
    </xdr:to>
    <xdr:sp macro="" textlink="">
      <xdr:nvSpPr>
        <xdr:cNvPr id="52" name="TextBox 51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7717518" y="5560783"/>
          <a:ext cx="462643" cy="820965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29แผน</a:t>
          </a:r>
        </a:p>
      </xdr:txBody>
    </xdr:sp>
    <xdr:clientData/>
  </xdr:twoCellAnchor>
  <xdr:twoCellAnchor>
    <xdr:from>
      <xdr:col>9</xdr:col>
      <xdr:colOff>526143</xdr:colOff>
      <xdr:row>26</xdr:row>
      <xdr:rowOff>235857</xdr:rowOff>
    </xdr:from>
    <xdr:to>
      <xdr:col>10</xdr:col>
      <xdr:colOff>376465</xdr:colOff>
      <xdr:row>28</xdr:row>
      <xdr:rowOff>564696</xdr:rowOff>
    </xdr:to>
    <xdr:sp macro="" textlink="">
      <xdr:nvSpPr>
        <xdr:cNvPr id="57" name="TextBox 56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7733393" y="8601982"/>
          <a:ext cx="532947" cy="932089"/>
        </a:xfrm>
        <a:prstGeom prst="rect">
          <a:avLst/>
        </a:prstGeom>
        <a:solidFill>
          <a:sysClr val="window" lastClr="FFFFFF"/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แผน</a:t>
          </a:r>
        </a:p>
      </xdr:txBody>
    </xdr:sp>
    <xdr:clientData/>
  </xdr:twoCellAnchor>
  <xdr:twoCellAnchor>
    <xdr:from>
      <xdr:col>12</xdr:col>
      <xdr:colOff>415016</xdr:colOff>
      <xdr:row>5</xdr:row>
      <xdr:rowOff>88446</xdr:rowOff>
    </xdr:from>
    <xdr:to>
      <xdr:col>14</xdr:col>
      <xdr:colOff>2115909</xdr:colOff>
      <xdr:row>7</xdr:row>
      <xdr:rowOff>134216</xdr:rowOff>
    </xdr:to>
    <xdr:sp macro="" textlink="">
      <xdr:nvSpPr>
        <xdr:cNvPr id="58" name="TextBox 57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9670141" y="1929946"/>
          <a:ext cx="3986893" cy="6490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1.แผนการขยายฐานลูกค้าการส่งสินค้าอุปโภคบริโภคให้หน่วยงานอื่นๆ</a:t>
          </a:r>
          <a:endParaRPr lang="th-TH" sz="20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12</xdr:col>
      <xdr:colOff>400656</xdr:colOff>
      <xdr:row>8</xdr:row>
      <xdr:rowOff>24187</xdr:rowOff>
    </xdr:from>
    <xdr:to>
      <xdr:col>15</xdr:col>
      <xdr:colOff>26459</xdr:colOff>
      <xdr:row>11</xdr:row>
      <xdr:rowOff>74082</xdr:rowOff>
    </xdr:to>
    <xdr:sp macro="" textlink="">
      <xdr:nvSpPr>
        <xdr:cNvPr id="59" name="TextBox 58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9655781" y="2770562"/>
          <a:ext cx="4054928" cy="9547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1.แผนรักษามาตรฐานคุณภาพความพึงพอใจสินค้าขององค์การตลาด</a:t>
          </a:r>
          <a: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2000" b="1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2.แผนการจัดทำหลักเกณฑ์มาตรฐานในการเป็นตัวแทนฯ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3.แผนพัฒนาตลาดสาขาบางคล้าให้ได้รับรองมาตรฐานสุขอนามัย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th-TH" sz="2000" b="0">
            <a:solidFill>
              <a:schemeClr val="tx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365126</xdr:colOff>
      <xdr:row>12</xdr:row>
      <xdr:rowOff>122462</xdr:rowOff>
    </xdr:from>
    <xdr:to>
      <xdr:col>13</xdr:col>
      <xdr:colOff>1132417</xdr:colOff>
      <xdr:row>24</xdr:row>
      <xdr:rowOff>24946</xdr:rowOff>
    </xdr:to>
    <xdr:sp macro="" textlink="">
      <xdr:nvSpPr>
        <xdr:cNvPr id="60" name="TextBox 59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8302626" y="4122962"/>
          <a:ext cx="2831041" cy="356431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1.แผนบริหารผู้มาทำสัญญาเช่าเพิ่มขึ้นฯ</a:t>
          </a:r>
          <a:r>
            <a:rPr lang="th-TH" sz="20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2000" b="1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2.การตอบสนองนโยบายเร่งด่วนฯ 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3.แผนกิจกรรม ด้านความรับผิดชอบฯ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4.แผนจัดการอัตรากำลัง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5.แผนลดการใช้พลังงานฯ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6.แผนการเปิดเผยข้อมูลข่าวสารฯ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7.จัดทำแผนการบริการความต่อเนื่องฯ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8.แผนสารสนเทศที่สนับสนุนการบริหารความเสี่ยง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9.แผนเพิ่มประสิทธิภาพการควบคุมภายใน</a:t>
          </a:r>
        </a:p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10.การจัดทำแผนแม่บทด้านบุคลากร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11.แผนปรับปรุงโครงสร้างองค์กรฯ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12.แผนการปรับปรุงฐานข้อมูลบุคลากร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13.แผนด้านความปลอดภัยอาชีวอนามัยฯ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14.แผนการปรับปรุงระเบียบข้อบังคับฯ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endParaRPr lang="th-TH" sz="20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13</xdr:col>
      <xdr:colOff>1341059</xdr:colOff>
      <xdr:row>12</xdr:row>
      <xdr:rowOff>83155</xdr:rowOff>
    </xdr:from>
    <xdr:to>
      <xdr:col>15</xdr:col>
      <xdr:colOff>931333</xdr:colOff>
      <xdr:row>24</xdr:row>
      <xdr:rowOff>52918</xdr:rowOff>
    </xdr:to>
    <xdr:sp macro="" textlink="">
      <xdr:nvSpPr>
        <xdr:cNvPr id="61" name="TextBox 60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11342309" y="4083655"/>
          <a:ext cx="3336774" cy="3631596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15.แผนพัฒนาระบบการกำกับดูฯ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16.แผนความสามารถเบิกจ่ายงบลงทุน</a:t>
          </a:r>
        </a:p>
        <a:p>
          <a:pPr algn="l"/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17.แผนการจัดทำรายงานผลการดำเนินฯ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18.แผนการจัดประชุมคณะกรรมการ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19.แผนพัฒนางานด้านบริหารความเสี่ยงฯ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20.ติดตามกำกับดูแลบริหารสัญญา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21.บริหารสัญญาโครงการปากคลองตลาด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22.บริหารสัญญาเช่าพื้นที่ตลาดฯ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/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23.แผนจ้างที่ปรึกษา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24.แผนติดตามและประเมินผลฯ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25.แผนการจัดตัวชี้วัดฯ</a:t>
          </a:r>
        </a:p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26.แผนการติดตามคดีความที่องค์การฯ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27.แผนพัฒนาด้านการบริหารฯ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28.แผนกิจกรรม ด้านความรับผิดชอบฯ</a:t>
          </a:r>
          <a:b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29.แผนเสริมสร้างคุณธรรมพัฒนายกระดับความโปร่งใส ฯ</a:t>
          </a:r>
        </a:p>
        <a:p>
          <a:pPr algn="l"/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10</xdr:col>
      <xdr:colOff>543530</xdr:colOff>
      <xdr:row>24</xdr:row>
      <xdr:rowOff>196849</xdr:rowOff>
    </xdr:from>
    <xdr:to>
      <xdr:col>13</xdr:col>
      <xdr:colOff>954010</xdr:colOff>
      <xdr:row>29</xdr:row>
      <xdr:rowOff>127000</xdr:rowOff>
    </xdr:to>
    <xdr:sp macro="" textlink="">
      <xdr:nvSpPr>
        <xdr:cNvPr id="63" name="TextBox 62">
          <a:extLst>
            <a:ext uri="{FF2B5EF4-FFF2-40B4-BE49-F238E27FC236}">
              <a16:creationId xmlns="" xmlns:a16="http://schemas.microsoft.com/office/drawing/2014/main" id="{00000000-0008-0000-0800-00006D000000}"/>
            </a:ext>
          </a:extLst>
        </xdr:cNvPr>
        <xdr:cNvSpPr txBox="1"/>
      </xdr:nvSpPr>
      <xdr:spPr>
        <a:xfrm>
          <a:off x="8481030" y="7859182"/>
          <a:ext cx="2474230" cy="2173818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5400" cmpd="sng">
          <a:solidFill>
            <a:srgbClr val="00B050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1.โครงการพัฒนาระบบบริหารสัญญาฯ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2.แผนฝึกอบรมและพัฒนาบุคลากร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3.แผนพัฒนาระบบบริหารจัดการฯ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4.แผนสร้างแรงจูงใจในการปฏิบัติงาน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5.การทบทวนแผนแม่บทเทคโนโลยีฯ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6.บำรุงรักษาอุปกรณ์คอมพิวเตอร์ฯ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7.แผนพัฒนาช่องทางในการสื่อสารฯ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8.การสร้างความรวมมือกับกรมพัฒนาฯ</a:t>
          </a:r>
          <a:b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</a:br>
          <a:r>
            <a:rPr lang="th-TH" sz="1600" b="0">
              <a:solidFill>
                <a:schemeClr val="tx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9.การประเมินผลระบบเทคโนโลยีฯ</a:t>
          </a:r>
        </a:p>
      </xdr:txBody>
    </xdr:sp>
    <xdr:clientData/>
  </xdr:twoCellAnchor>
  <xdr:twoCellAnchor>
    <xdr:from>
      <xdr:col>8</xdr:col>
      <xdr:colOff>539750</xdr:colOff>
      <xdr:row>6</xdr:row>
      <xdr:rowOff>174625</xdr:rowOff>
    </xdr:from>
    <xdr:to>
      <xdr:col>11</xdr:col>
      <xdr:colOff>324304</xdr:colOff>
      <xdr:row>6</xdr:row>
      <xdr:rowOff>174627</xdr:rowOff>
    </xdr:to>
    <xdr:cxnSp macro="">
      <xdr:nvCxnSpPr>
        <xdr:cNvPr id="64" name="ลูกศรเชื่อมต่อแบบตรง 63"/>
        <xdr:cNvCxnSpPr/>
      </xdr:nvCxnSpPr>
      <xdr:spPr>
        <a:xfrm>
          <a:off x="7064375" y="2317750"/>
          <a:ext cx="1832429" cy="2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10</xdr:row>
      <xdr:rowOff>31752</xdr:rowOff>
    </xdr:from>
    <xdr:to>
      <xdr:col>11</xdr:col>
      <xdr:colOff>301625</xdr:colOff>
      <xdr:row>10</xdr:row>
      <xdr:rowOff>47625</xdr:rowOff>
    </xdr:to>
    <xdr:cxnSp macro="">
      <xdr:nvCxnSpPr>
        <xdr:cNvPr id="66" name="ลูกศรเชื่อมต่อแบบตรง 65"/>
        <xdr:cNvCxnSpPr/>
      </xdr:nvCxnSpPr>
      <xdr:spPr>
        <a:xfrm>
          <a:off x="7032625" y="3381377"/>
          <a:ext cx="1841500" cy="15873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8</xdr:col>
      <xdr:colOff>508000</xdr:colOff>
      <xdr:row>18</xdr:row>
      <xdr:rowOff>111125</xdr:rowOff>
    </xdr:from>
    <xdr:to>
      <xdr:col>9</xdr:col>
      <xdr:colOff>396875</xdr:colOff>
      <xdr:row>18</xdr:row>
      <xdr:rowOff>111125</xdr:rowOff>
    </xdr:to>
    <xdr:cxnSp macro="">
      <xdr:nvCxnSpPr>
        <xdr:cNvPr id="68" name="ลูกศรเชื่อมต่อแบบตรง 67"/>
        <xdr:cNvCxnSpPr/>
      </xdr:nvCxnSpPr>
      <xdr:spPr>
        <a:xfrm>
          <a:off x="7032625" y="5969000"/>
          <a:ext cx="571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8</xdr:col>
      <xdr:colOff>460375</xdr:colOff>
      <xdr:row>28</xdr:row>
      <xdr:rowOff>95250</xdr:rowOff>
    </xdr:from>
    <xdr:to>
      <xdr:col>9</xdr:col>
      <xdr:colOff>526143</xdr:colOff>
      <xdr:row>28</xdr:row>
      <xdr:rowOff>98652</xdr:rowOff>
    </xdr:to>
    <xdr:cxnSp macro="">
      <xdr:nvCxnSpPr>
        <xdr:cNvPr id="70" name="ลูกศรเชื่อมต่อแบบตรง 69"/>
        <xdr:cNvCxnSpPr>
          <a:endCxn id="57" idx="1"/>
        </xdr:cNvCxnSpPr>
      </xdr:nvCxnSpPr>
      <xdr:spPr>
        <a:xfrm>
          <a:off x="6985000" y="9064625"/>
          <a:ext cx="748393" cy="3402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0</xdr:col>
      <xdr:colOff>612775</xdr:colOff>
      <xdr:row>3</xdr:row>
      <xdr:rowOff>123825</xdr:rowOff>
    </xdr:from>
    <xdr:to>
      <xdr:col>0</xdr:col>
      <xdr:colOff>1031875</xdr:colOff>
      <xdr:row>4</xdr:row>
      <xdr:rowOff>276225</xdr:rowOff>
    </xdr:to>
    <xdr:sp macro="" textlink="">
      <xdr:nvSpPr>
        <xdr:cNvPr id="15" name="ลูกศรลง 14"/>
        <xdr:cNvSpPr/>
      </xdr:nvSpPr>
      <xdr:spPr>
        <a:xfrm>
          <a:off x="612775" y="1362075"/>
          <a:ext cx="419100" cy="454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31750</xdr:colOff>
      <xdr:row>3</xdr:row>
      <xdr:rowOff>260350</xdr:rowOff>
    </xdr:from>
    <xdr:to>
      <xdr:col>3</xdr:col>
      <xdr:colOff>450850</xdr:colOff>
      <xdr:row>5</xdr:row>
      <xdr:rowOff>111125</xdr:rowOff>
    </xdr:to>
    <xdr:sp macro="" textlink="">
      <xdr:nvSpPr>
        <xdr:cNvPr id="77" name="ลูกศรลง 76"/>
        <xdr:cNvSpPr/>
      </xdr:nvSpPr>
      <xdr:spPr>
        <a:xfrm>
          <a:off x="3143250" y="1498600"/>
          <a:ext cx="419100" cy="454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292100</xdr:colOff>
      <xdr:row>3</xdr:row>
      <xdr:rowOff>38100</xdr:rowOff>
    </xdr:from>
    <xdr:to>
      <xdr:col>7</xdr:col>
      <xdr:colOff>28575</xdr:colOff>
      <xdr:row>4</xdr:row>
      <xdr:rowOff>190500</xdr:rowOff>
    </xdr:to>
    <xdr:sp macro="" textlink="">
      <xdr:nvSpPr>
        <xdr:cNvPr id="78" name="ลูกศรลง 77"/>
        <xdr:cNvSpPr/>
      </xdr:nvSpPr>
      <xdr:spPr>
        <a:xfrm>
          <a:off x="5451475" y="1276350"/>
          <a:ext cx="419100" cy="454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14</xdr:col>
      <xdr:colOff>9525</xdr:colOff>
      <xdr:row>2</xdr:row>
      <xdr:rowOff>434975</xdr:rowOff>
    </xdr:from>
    <xdr:to>
      <xdr:col>14</xdr:col>
      <xdr:colOff>428625</xdr:colOff>
      <xdr:row>4</xdr:row>
      <xdr:rowOff>142875</xdr:rowOff>
    </xdr:to>
    <xdr:sp macro="" textlink="">
      <xdr:nvSpPr>
        <xdr:cNvPr id="79" name="ลูกศรลง 78"/>
        <xdr:cNvSpPr/>
      </xdr:nvSpPr>
      <xdr:spPr>
        <a:xfrm>
          <a:off x="11550650" y="1228725"/>
          <a:ext cx="419100" cy="45402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95250</xdr:colOff>
      <xdr:row>11</xdr:row>
      <xdr:rowOff>142873</xdr:rowOff>
    </xdr:from>
    <xdr:to>
      <xdr:col>4</xdr:col>
      <xdr:colOff>492125</xdr:colOff>
      <xdr:row>11</xdr:row>
      <xdr:rowOff>142875</xdr:rowOff>
    </xdr:to>
    <xdr:cxnSp macro="">
      <xdr:nvCxnSpPr>
        <xdr:cNvPr id="55" name="ลูกศรเชื่อมต่อแบบตรง 54"/>
        <xdr:cNvCxnSpPr/>
      </xdr:nvCxnSpPr>
      <xdr:spPr>
        <a:xfrm flipV="1">
          <a:off x="3206750" y="3794123"/>
          <a:ext cx="1079500" cy="2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254000</xdr:colOff>
      <xdr:row>6</xdr:row>
      <xdr:rowOff>37139</xdr:rowOff>
    </xdr:from>
    <xdr:to>
      <xdr:col>4</xdr:col>
      <xdr:colOff>665900</xdr:colOff>
      <xdr:row>6</xdr:row>
      <xdr:rowOff>47625</xdr:rowOff>
    </xdr:to>
    <xdr:cxnSp macro="">
      <xdr:nvCxnSpPr>
        <xdr:cNvPr id="54" name="ลูกศรเชื่อมต่อแบบตรง 53"/>
        <xdr:cNvCxnSpPr/>
      </xdr:nvCxnSpPr>
      <xdr:spPr>
        <a:xfrm flipV="1">
          <a:off x="3365500" y="2180264"/>
          <a:ext cx="1094525" cy="10486"/>
        </a:xfrm>
        <a:prstGeom prst="straightConnector1">
          <a:avLst/>
        </a:prstGeom>
        <a:ln>
          <a:tailEnd type="arrow"/>
        </a:ln>
      </xdr:spPr>
      <xdr:style>
        <a:lnRef idx="3">
          <a:schemeClr val="accent5"/>
        </a:lnRef>
        <a:fillRef idx="0">
          <a:schemeClr val="accent5"/>
        </a:fillRef>
        <a:effectRef idx="2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63501</xdr:colOff>
      <xdr:row>10</xdr:row>
      <xdr:rowOff>137207</xdr:rowOff>
    </xdr:from>
    <xdr:to>
      <xdr:col>4</xdr:col>
      <xdr:colOff>127001</xdr:colOff>
      <xdr:row>11</xdr:row>
      <xdr:rowOff>349249</xdr:rowOff>
    </xdr:to>
    <xdr:sp macro="" textlink="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800-00009F000000}"/>
            </a:ext>
          </a:extLst>
        </xdr:cNvPr>
        <xdr:cNvSpPr txBox="1"/>
      </xdr:nvSpPr>
      <xdr:spPr>
        <a:xfrm>
          <a:off x="2492376" y="3486832"/>
          <a:ext cx="1428750" cy="513667"/>
        </a:xfrm>
        <a:prstGeom prst="rect">
          <a:avLst/>
        </a:prstGeom>
        <a:solidFill>
          <a:srgbClr val="FFFF0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ผู้มีส่วนเกี่ยวข้อง</a:t>
          </a:r>
        </a:p>
      </xdr:txBody>
    </xdr:sp>
    <xdr:clientData/>
  </xdr:twoCellAnchor>
  <xdr:twoCellAnchor>
    <xdr:from>
      <xdr:col>2</xdr:col>
      <xdr:colOff>293971</xdr:colOff>
      <xdr:row>5</xdr:row>
      <xdr:rowOff>211763</xdr:rowOff>
    </xdr:from>
    <xdr:to>
      <xdr:col>4</xdr:col>
      <xdr:colOff>47625</xdr:colOff>
      <xdr:row>7</xdr:row>
      <xdr:rowOff>142875</xdr:rowOff>
    </xdr:to>
    <xdr:sp macro="" textlink="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800-00006F000000}"/>
            </a:ext>
          </a:extLst>
        </xdr:cNvPr>
        <xdr:cNvSpPr txBox="1"/>
      </xdr:nvSpPr>
      <xdr:spPr>
        <a:xfrm>
          <a:off x="2722846" y="2053263"/>
          <a:ext cx="1118904" cy="534362"/>
        </a:xfrm>
        <a:prstGeom prst="rect">
          <a:avLst/>
        </a:prstGeom>
        <a:solidFill>
          <a:srgbClr val="00B0F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การเงิน</a:t>
          </a:r>
          <a:endParaRPr lang="th-TH" sz="20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3</xdr:col>
      <xdr:colOff>555625</xdr:colOff>
      <xdr:row>18</xdr:row>
      <xdr:rowOff>127000</xdr:rowOff>
    </xdr:from>
    <xdr:to>
      <xdr:col>4</xdr:col>
      <xdr:colOff>444500</xdr:colOff>
      <xdr:row>18</xdr:row>
      <xdr:rowOff>127000</xdr:rowOff>
    </xdr:to>
    <xdr:cxnSp macro="">
      <xdr:nvCxnSpPr>
        <xdr:cNvPr id="56" name="ลูกศรเชื่อมต่อแบบตรง 55"/>
        <xdr:cNvCxnSpPr/>
      </xdr:nvCxnSpPr>
      <xdr:spPr>
        <a:xfrm>
          <a:off x="3667125" y="5984875"/>
          <a:ext cx="571500" cy="0"/>
        </a:xfrm>
        <a:prstGeom prst="straightConnector1">
          <a:avLst/>
        </a:prstGeom>
        <a:ln>
          <a:tailEnd type="arrow"/>
        </a:ln>
      </xdr:spPr>
      <xdr:style>
        <a:lnRef idx="2">
          <a:schemeClr val="accent3"/>
        </a:lnRef>
        <a:fillRef idx="0">
          <a:schemeClr val="accent3"/>
        </a:fillRef>
        <a:effectRef idx="1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174625</xdr:colOff>
      <xdr:row>17</xdr:row>
      <xdr:rowOff>127000</xdr:rowOff>
    </xdr:from>
    <xdr:to>
      <xdr:col>4</xdr:col>
      <xdr:colOff>79375</xdr:colOff>
      <xdr:row>20</xdr:row>
      <xdr:rowOff>79374</xdr:rowOff>
    </xdr:to>
    <xdr:sp macro="" textlink="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800-000070000000}"/>
            </a:ext>
          </a:extLst>
        </xdr:cNvPr>
        <xdr:cNvSpPr txBox="1"/>
      </xdr:nvSpPr>
      <xdr:spPr>
        <a:xfrm>
          <a:off x="2603500" y="5683250"/>
          <a:ext cx="1270000" cy="857249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การดำเนินงานภายใน</a:t>
          </a:r>
        </a:p>
      </xdr:txBody>
    </xdr:sp>
    <xdr:clientData/>
  </xdr:twoCellAnchor>
  <xdr:twoCellAnchor>
    <xdr:from>
      <xdr:col>3</xdr:col>
      <xdr:colOff>381000</xdr:colOff>
      <xdr:row>26</xdr:row>
      <xdr:rowOff>222250</xdr:rowOff>
    </xdr:from>
    <xdr:to>
      <xdr:col>4</xdr:col>
      <xdr:colOff>446768</xdr:colOff>
      <xdr:row>26</xdr:row>
      <xdr:rowOff>225652</xdr:rowOff>
    </xdr:to>
    <xdr:cxnSp macro="">
      <xdr:nvCxnSpPr>
        <xdr:cNvPr id="65" name="ลูกศรเชื่อมต่อแบบตรง 64"/>
        <xdr:cNvCxnSpPr/>
      </xdr:nvCxnSpPr>
      <xdr:spPr>
        <a:xfrm>
          <a:off x="3492500" y="8588375"/>
          <a:ext cx="748393" cy="3402"/>
        </a:xfrm>
        <a:prstGeom prst="straightConnector1">
          <a:avLst/>
        </a:prstGeom>
        <a:ln>
          <a:tailEnd type="arrow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142875</xdr:colOff>
      <xdr:row>24</xdr:row>
      <xdr:rowOff>269875</xdr:rowOff>
    </xdr:from>
    <xdr:to>
      <xdr:col>4</xdr:col>
      <xdr:colOff>111125</xdr:colOff>
      <xdr:row>27</xdr:row>
      <xdr:rowOff>95250</xdr:rowOff>
    </xdr:to>
    <xdr:sp macro="" textlink="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800-000071000000}"/>
            </a:ext>
          </a:extLst>
        </xdr:cNvPr>
        <xdr:cNvSpPr txBox="1"/>
      </xdr:nvSpPr>
      <xdr:spPr>
        <a:xfrm>
          <a:off x="2571750" y="8032750"/>
          <a:ext cx="1333500" cy="730250"/>
        </a:xfrm>
        <a:prstGeom prst="rect">
          <a:avLst/>
        </a:prstGeom>
        <a:solidFill>
          <a:schemeClr val="accent6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 b="1">
              <a:latin typeface="TH SarabunPSK" panose="020B0500040200020003" pitchFamily="34" charset="-34"/>
              <a:cs typeface="TH SarabunPSK" panose="020B0500040200020003" pitchFamily="34" charset="-34"/>
            </a:rPr>
            <a:t>การเรียนรู้และพัฒนา</a:t>
          </a:r>
        </a:p>
      </xdr:txBody>
    </xdr:sp>
    <xdr:clientData/>
  </xdr:twoCellAnchor>
  <xdr:twoCellAnchor>
    <xdr:from>
      <xdr:col>1</xdr:col>
      <xdr:colOff>111125</xdr:colOff>
      <xdr:row>8</xdr:row>
      <xdr:rowOff>111125</xdr:rowOff>
    </xdr:from>
    <xdr:to>
      <xdr:col>1</xdr:col>
      <xdr:colOff>650875</xdr:colOff>
      <xdr:row>8</xdr:row>
      <xdr:rowOff>111125</xdr:rowOff>
    </xdr:to>
    <xdr:cxnSp macro="">
      <xdr:nvCxnSpPr>
        <xdr:cNvPr id="17" name="ตัวเชื่อมต่อตรง 16"/>
        <xdr:cNvCxnSpPr/>
      </xdr:nvCxnSpPr>
      <xdr:spPr>
        <a:xfrm>
          <a:off x="1381125" y="2857500"/>
          <a:ext cx="53975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587375</xdr:colOff>
      <xdr:row>8</xdr:row>
      <xdr:rowOff>127000</xdr:rowOff>
    </xdr:from>
    <xdr:to>
      <xdr:col>1</xdr:col>
      <xdr:colOff>619131</xdr:colOff>
      <xdr:row>26</xdr:row>
      <xdr:rowOff>222250</xdr:rowOff>
    </xdr:to>
    <xdr:cxnSp macro="">
      <xdr:nvCxnSpPr>
        <xdr:cNvPr id="23" name="ตัวเชื่อมต่อตรง 22"/>
        <xdr:cNvCxnSpPr/>
      </xdr:nvCxnSpPr>
      <xdr:spPr>
        <a:xfrm flipH="1">
          <a:off x="1857375" y="2873375"/>
          <a:ext cx="31756" cy="57150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587375</xdr:colOff>
      <xdr:row>26</xdr:row>
      <xdr:rowOff>206375</xdr:rowOff>
    </xdr:from>
    <xdr:to>
      <xdr:col>1</xdr:col>
      <xdr:colOff>1127125</xdr:colOff>
      <xdr:row>26</xdr:row>
      <xdr:rowOff>206375</xdr:rowOff>
    </xdr:to>
    <xdr:cxnSp macro="">
      <xdr:nvCxnSpPr>
        <xdr:cNvPr id="72" name="ลูกศรเชื่อมต่อแบบตรง 71"/>
        <xdr:cNvCxnSpPr/>
      </xdr:nvCxnSpPr>
      <xdr:spPr>
        <a:xfrm>
          <a:off x="1857375" y="8572500"/>
          <a:ext cx="539750" cy="0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</xdr:colOff>
      <xdr:row>13</xdr:row>
      <xdr:rowOff>269875</xdr:rowOff>
    </xdr:from>
    <xdr:to>
      <xdr:col>1</xdr:col>
      <xdr:colOff>1016000</xdr:colOff>
      <xdr:row>13</xdr:row>
      <xdr:rowOff>285750</xdr:rowOff>
    </xdr:to>
    <xdr:cxnSp macro="">
      <xdr:nvCxnSpPr>
        <xdr:cNvPr id="85" name="ตัวเชื่อมต่อตรง 84"/>
        <xdr:cNvCxnSpPr/>
      </xdr:nvCxnSpPr>
      <xdr:spPr>
        <a:xfrm>
          <a:off x="1349375" y="4619625"/>
          <a:ext cx="936625" cy="1587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1000125</xdr:colOff>
      <xdr:row>14</xdr:row>
      <xdr:rowOff>15875</xdr:rowOff>
    </xdr:from>
    <xdr:to>
      <xdr:col>1</xdr:col>
      <xdr:colOff>1000125</xdr:colOff>
      <xdr:row>18</xdr:row>
      <xdr:rowOff>47625</xdr:rowOff>
    </xdr:to>
    <xdr:cxnSp macro="">
      <xdr:nvCxnSpPr>
        <xdr:cNvPr id="89" name="ตัวเชื่อมต่อตรง 88"/>
        <xdr:cNvCxnSpPr/>
      </xdr:nvCxnSpPr>
      <xdr:spPr>
        <a:xfrm>
          <a:off x="2270125" y="4667250"/>
          <a:ext cx="0" cy="1238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984250</xdr:colOff>
      <xdr:row>18</xdr:row>
      <xdr:rowOff>15875</xdr:rowOff>
    </xdr:from>
    <xdr:to>
      <xdr:col>2</xdr:col>
      <xdr:colOff>195410</xdr:colOff>
      <xdr:row>18</xdr:row>
      <xdr:rowOff>15876</xdr:rowOff>
    </xdr:to>
    <xdr:cxnSp macro="">
      <xdr:nvCxnSpPr>
        <xdr:cNvPr id="90" name="ลูกศรเชื่อมต่อแบบตรง 89"/>
        <xdr:cNvCxnSpPr/>
      </xdr:nvCxnSpPr>
      <xdr:spPr>
        <a:xfrm>
          <a:off x="2254250" y="5873750"/>
          <a:ext cx="370035" cy="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333375</xdr:colOff>
      <xdr:row>6</xdr:row>
      <xdr:rowOff>127000</xdr:rowOff>
    </xdr:from>
    <xdr:to>
      <xdr:col>1</xdr:col>
      <xdr:colOff>349251</xdr:colOff>
      <xdr:row>18</xdr:row>
      <xdr:rowOff>63500</xdr:rowOff>
    </xdr:to>
    <xdr:cxnSp macro="">
      <xdr:nvCxnSpPr>
        <xdr:cNvPr id="97" name="ตัวเชื่อมต่อตรง 96"/>
        <xdr:cNvCxnSpPr/>
      </xdr:nvCxnSpPr>
      <xdr:spPr>
        <a:xfrm flipH="1">
          <a:off x="1603375" y="2270125"/>
          <a:ext cx="15876" cy="365125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254000</xdr:colOff>
      <xdr:row>27</xdr:row>
      <xdr:rowOff>111125</xdr:rowOff>
    </xdr:from>
    <xdr:to>
      <xdr:col>1</xdr:col>
      <xdr:colOff>1127125</xdr:colOff>
      <xdr:row>27</xdr:row>
      <xdr:rowOff>116609</xdr:rowOff>
    </xdr:to>
    <xdr:cxnSp macro="">
      <xdr:nvCxnSpPr>
        <xdr:cNvPr id="99" name="ลูกศรเชื่อมต่อแบบตรง 98"/>
        <xdr:cNvCxnSpPr/>
      </xdr:nvCxnSpPr>
      <xdr:spPr>
        <a:xfrm flipV="1">
          <a:off x="1524000" y="8778875"/>
          <a:ext cx="873125" cy="5484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</xdr:colOff>
      <xdr:row>25</xdr:row>
      <xdr:rowOff>148359</xdr:rowOff>
    </xdr:from>
    <xdr:to>
      <xdr:col>2</xdr:col>
      <xdr:colOff>0</xdr:colOff>
      <xdr:row>25</xdr:row>
      <xdr:rowOff>158750</xdr:rowOff>
    </xdr:to>
    <xdr:cxnSp macro="">
      <xdr:nvCxnSpPr>
        <xdr:cNvPr id="101" name="ลูกศรเชื่อมต่อแบบตรง 100"/>
        <xdr:cNvCxnSpPr/>
      </xdr:nvCxnSpPr>
      <xdr:spPr>
        <a:xfrm>
          <a:off x="1349375" y="8212859"/>
          <a:ext cx="1079500" cy="10391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333375</xdr:colOff>
      <xdr:row>6</xdr:row>
      <xdr:rowOff>166688</xdr:rowOff>
    </xdr:from>
    <xdr:to>
      <xdr:col>2</xdr:col>
      <xdr:colOff>301625</xdr:colOff>
      <xdr:row>6</xdr:row>
      <xdr:rowOff>180110</xdr:rowOff>
    </xdr:to>
    <xdr:cxnSp macro="">
      <xdr:nvCxnSpPr>
        <xdr:cNvPr id="104" name="ลูกศรเชื่อมต่อแบบตรง 103"/>
        <xdr:cNvCxnSpPr/>
      </xdr:nvCxnSpPr>
      <xdr:spPr>
        <a:xfrm>
          <a:off x="1595438" y="2309813"/>
          <a:ext cx="1135062" cy="13422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1206500</xdr:colOff>
      <xdr:row>18</xdr:row>
      <xdr:rowOff>47625</xdr:rowOff>
    </xdr:from>
    <xdr:to>
      <xdr:col>1</xdr:col>
      <xdr:colOff>317500</xdr:colOff>
      <xdr:row>18</xdr:row>
      <xdr:rowOff>47625</xdr:rowOff>
    </xdr:to>
    <xdr:cxnSp macro="">
      <xdr:nvCxnSpPr>
        <xdr:cNvPr id="112" name="ตัวเชื่อมต่อตรง 111"/>
        <xdr:cNvCxnSpPr/>
      </xdr:nvCxnSpPr>
      <xdr:spPr>
        <a:xfrm>
          <a:off x="1206500" y="5905500"/>
          <a:ext cx="3810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285750</xdr:colOff>
      <xdr:row>19</xdr:row>
      <xdr:rowOff>285750</xdr:rowOff>
    </xdr:from>
    <xdr:to>
      <xdr:col>1</xdr:col>
      <xdr:colOff>285752</xdr:colOff>
      <xdr:row>27</xdr:row>
      <xdr:rowOff>127000</xdr:rowOff>
    </xdr:to>
    <xdr:cxnSp macro="">
      <xdr:nvCxnSpPr>
        <xdr:cNvPr id="115" name="ตัวเชื่อมต่อตรง 114"/>
        <xdr:cNvCxnSpPr/>
      </xdr:nvCxnSpPr>
      <xdr:spPr>
        <a:xfrm flipH="1">
          <a:off x="1555750" y="6445250"/>
          <a:ext cx="2" cy="234950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1222375</xdr:colOff>
      <xdr:row>19</xdr:row>
      <xdr:rowOff>269875</xdr:rowOff>
    </xdr:from>
    <xdr:to>
      <xdr:col>1</xdr:col>
      <xdr:colOff>333375</xdr:colOff>
      <xdr:row>19</xdr:row>
      <xdr:rowOff>269875</xdr:rowOff>
    </xdr:to>
    <xdr:cxnSp macro="">
      <xdr:nvCxnSpPr>
        <xdr:cNvPr id="118" name="ตัวเชื่อมต่อตรง 117"/>
        <xdr:cNvCxnSpPr/>
      </xdr:nvCxnSpPr>
      <xdr:spPr>
        <a:xfrm>
          <a:off x="1222375" y="6429375"/>
          <a:ext cx="3810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31750</xdr:colOff>
      <xdr:row>24</xdr:row>
      <xdr:rowOff>142875</xdr:rowOff>
    </xdr:from>
    <xdr:to>
      <xdr:col>1</xdr:col>
      <xdr:colOff>777875</xdr:colOff>
      <xdr:row>24</xdr:row>
      <xdr:rowOff>142875</xdr:rowOff>
    </xdr:to>
    <xdr:cxnSp macro="">
      <xdr:nvCxnSpPr>
        <xdr:cNvPr id="119" name="ตัวเชื่อมต่อตรง 118"/>
        <xdr:cNvCxnSpPr/>
      </xdr:nvCxnSpPr>
      <xdr:spPr>
        <a:xfrm>
          <a:off x="1301750" y="7905750"/>
          <a:ext cx="74612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793750</xdr:colOff>
      <xdr:row>11</xdr:row>
      <xdr:rowOff>95250</xdr:rowOff>
    </xdr:from>
    <xdr:to>
      <xdr:col>1</xdr:col>
      <xdr:colOff>793751</xdr:colOff>
      <xdr:row>24</xdr:row>
      <xdr:rowOff>158750</xdr:rowOff>
    </xdr:to>
    <xdr:cxnSp macro="">
      <xdr:nvCxnSpPr>
        <xdr:cNvPr id="124" name="ตัวเชื่อมต่อตรง 123"/>
        <xdr:cNvCxnSpPr/>
      </xdr:nvCxnSpPr>
      <xdr:spPr>
        <a:xfrm>
          <a:off x="2063750" y="3746500"/>
          <a:ext cx="1" cy="4175125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777875</xdr:colOff>
      <xdr:row>11</xdr:row>
      <xdr:rowOff>79375</xdr:rowOff>
    </xdr:from>
    <xdr:to>
      <xdr:col>2</xdr:col>
      <xdr:colOff>68410</xdr:colOff>
      <xdr:row>11</xdr:row>
      <xdr:rowOff>84859</xdr:rowOff>
    </xdr:to>
    <xdr:cxnSp macro="">
      <xdr:nvCxnSpPr>
        <xdr:cNvPr id="127" name="ลูกศรเชื่อมต่อแบบตรง 126"/>
        <xdr:cNvCxnSpPr/>
      </xdr:nvCxnSpPr>
      <xdr:spPr>
        <a:xfrm flipV="1">
          <a:off x="2047875" y="3730625"/>
          <a:ext cx="449410" cy="5484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1206500</xdr:colOff>
      <xdr:row>19</xdr:row>
      <xdr:rowOff>15875</xdr:rowOff>
    </xdr:from>
    <xdr:to>
      <xdr:col>2</xdr:col>
      <xdr:colOff>79375</xdr:colOff>
      <xdr:row>19</xdr:row>
      <xdr:rowOff>38893</xdr:rowOff>
    </xdr:to>
    <xdr:cxnSp macro="">
      <xdr:nvCxnSpPr>
        <xdr:cNvPr id="137" name="ลูกศรเชื่อมต่อแบบตรง 136"/>
        <xdr:cNvCxnSpPr/>
      </xdr:nvCxnSpPr>
      <xdr:spPr>
        <a:xfrm flipV="1">
          <a:off x="1206500" y="6175375"/>
          <a:ext cx="1301750" cy="23018"/>
        </a:xfrm>
        <a:prstGeom prst="straightConnector1">
          <a:avLst/>
        </a:prstGeom>
        <a:ln>
          <a:tailEnd type="arrow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zoomScaleNormal="100" workbookViewId="0">
      <selection activeCell="A23" sqref="A23:D23"/>
    </sheetView>
  </sheetViews>
  <sheetFormatPr defaultRowHeight="14.25" x14ac:dyDescent="0.2"/>
  <sheetData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31"/>
  <sheetViews>
    <sheetView view="pageBreakPreview" zoomScale="60" zoomScaleNormal="51" zoomScalePageLayoutView="60" workbookViewId="0">
      <selection activeCell="A23" sqref="A23:D23"/>
    </sheetView>
  </sheetViews>
  <sheetFormatPr defaultColWidth="9" defaultRowHeight="23.25" customHeight="1" x14ac:dyDescent="0.25"/>
  <cols>
    <col min="1" max="1" width="16.625" style="1102" customWidth="1"/>
    <col min="2" max="2" width="15.25" style="1102" customWidth="1"/>
    <col min="3" max="12" width="9" style="1102"/>
    <col min="13" max="13" width="9" style="1102" customWidth="1"/>
    <col min="14" max="14" width="21" style="1102" customWidth="1"/>
    <col min="15" max="15" width="28.125" style="1102" customWidth="1"/>
    <col min="16" max="16" width="20.25" style="1102" customWidth="1"/>
    <col min="17" max="16384" width="9" style="1102"/>
  </cols>
  <sheetData>
    <row r="1" spans="1:17" ht="30.75" x14ac:dyDescent="0.45">
      <c r="A1" s="1100" t="s">
        <v>1063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</row>
    <row r="2" spans="1:17" ht="30.75" x14ac:dyDescent="0.45">
      <c r="A2" s="1100"/>
      <c r="B2" s="1101"/>
      <c r="C2" s="1101"/>
      <c r="D2" s="1101"/>
      <c r="E2" s="1101"/>
      <c r="F2" s="1101"/>
      <c r="G2" s="1101"/>
      <c r="H2" s="1101"/>
      <c r="I2" s="1101"/>
      <c r="J2" s="1101"/>
      <c r="K2" s="1101"/>
      <c r="L2" s="1101"/>
      <c r="M2" s="1101"/>
      <c r="N2" s="1101"/>
      <c r="O2" s="1101"/>
    </row>
    <row r="3" spans="1:17" ht="35.25" customHeight="1" x14ac:dyDescent="0.45">
      <c r="A3" s="1100"/>
      <c r="B3" s="1101"/>
      <c r="C3" s="1101"/>
      <c r="D3" s="1101"/>
      <c r="E3" s="1101"/>
      <c r="F3" s="1101"/>
      <c r="G3" s="1101"/>
      <c r="H3" s="1101"/>
      <c r="I3" s="1101"/>
      <c r="J3" s="1101"/>
      <c r="K3" s="1101"/>
      <c r="L3" s="1101"/>
      <c r="M3" s="1101"/>
      <c r="N3" s="1101"/>
      <c r="O3" s="1101"/>
    </row>
    <row r="4" spans="1:17" ht="24" customHeight="1" x14ac:dyDescent="0.45">
      <c r="A4" s="1100"/>
      <c r="B4" s="1101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1"/>
    </row>
    <row r="5" spans="1:17" ht="23.25" customHeight="1" x14ac:dyDescent="0.25">
      <c r="A5" s="1115"/>
      <c r="B5" s="1101"/>
      <c r="C5" s="1101"/>
      <c r="D5" s="1101"/>
      <c r="E5" s="1101"/>
      <c r="F5" s="1101"/>
      <c r="G5" s="1101"/>
      <c r="H5" s="1101"/>
      <c r="I5" s="1101"/>
      <c r="J5" s="1101"/>
      <c r="K5" s="1101"/>
      <c r="L5" s="1101"/>
      <c r="M5" s="1101"/>
      <c r="N5" s="1101"/>
      <c r="O5" s="1101"/>
    </row>
    <row r="6" spans="1:17" ht="23.25" customHeight="1" x14ac:dyDescent="0.25">
      <c r="A6" s="1101"/>
      <c r="B6" s="1101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1"/>
      <c r="P6" s="1101"/>
      <c r="Q6" s="1101"/>
    </row>
    <row r="7" spans="1:17" ht="23.25" customHeight="1" x14ac:dyDescent="0.25">
      <c r="A7" s="1101"/>
      <c r="B7" s="1101"/>
      <c r="C7" s="1101"/>
      <c r="D7" s="1101"/>
      <c r="E7" s="1101"/>
      <c r="F7" s="1101"/>
      <c r="G7" s="1101"/>
      <c r="H7" s="1101"/>
      <c r="I7" s="1101"/>
      <c r="J7" s="1101"/>
      <c r="K7" s="1101"/>
      <c r="L7" s="1101"/>
      <c r="M7" s="1101"/>
      <c r="N7" s="1101"/>
      <c r="O7" s="1101"/>
      <c r="P7" s="1101"/>
      <c r="Q7" s="1101"/>
    </row>
    <row r="8" spans="1:17" ht="23.25" customHeight="1" x14ac:dyDescent="0.25">
      <c r="A8" s="1101"/>
      <c r="B8" s="1101"/>
      <c r="C8" s="1101"/>
      <c r="D8" s="1101"/>
      <c r="E8" s="1101"/>
      <c r="F8" s="1101"/>
      <c r="G8" s="1101"/>
      <c r="H8" s="1101"/>
      <c r="I8" s="1101"/>
      <c r="J8" s="1101"/>
      <c r="K8" s="1101"/>
      <c r="L8" s="1101"/>
      <c r="M8" s="1101"/>
      <c r="N8" s="1101"/>
      <c r="O8" s="1101"/>
      <c r="P8" s="1101"/>
      <c r="Q8" s="1101"/>
    </row>
    <row r="9" spans="1:17" ht="23.25" customHeight="1" x14ac:dyDescent="0.25">
      <c r="A9" s="1101"/>
      <c r="B9" s="1101"/>
      <c r="C9" s="1101"/>
      <c r="D9" s="1101"/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1"/>
      <c r="P9" s="1101"/>
      <c r="Q9" s="1101"/>
    </row>
    <row r="10" spans="1:17" ht="23.25" customHeight="1" x14ac:dyDescent="0.25">
      <c r="A10" s="1101"/>
      <c r="B10" s="1101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1"/>
      <c r="P10" s="1101"/>
      <c r="Q10" s="1101"/>
    </row>
    <row r="11" spans="1:17" ht="23.25" customHeight="1" x14ac:dyDescent="0.25">
      <c r="A11" s="1101"/>
      <c r="B11" s="1112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12"/>
      <c r="O11" s="1101"/>
      <c r="P11" s="1101"/>
      <c r="Q11" s="1101"/>
    </row>
    <row r="12" spans="1:17" ht="30.75" customHeight="1" x14ac:dyDescent="0.25">
      <c r="A12" s="1101"/>
      <c r="B12" s="1101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1"/>
    </row>
    <row r="13" spans="1:17" ht="23.25" customHeight="1" x14ac:dyDescent="0.25">
      <c r="A13" s="1101"/>
      <c r="B13" s="1101"/>
      <c r="C13" s="1101"/>
      <c r="D13" s="1101"/>
      <c r="E13" s="1101"/>
      <c r="F13" s="1101"/>
      <c r="G13" s="1101"/>
      <c r="H13" s="1101"/>
      <c r="I13" s="1101"/>
      <c r="J13" s="1101"/>
      <c r="K13" s="1101"/>
      <c r="L13" s="1101"/>
      <c r="M13" s="1101"/>
      <c r="N13" s="1101"/>
      <c r="O13" s="1101"/>
      <c r="P13" s="1101"/>
      <c r="Q13" s="1101"/>
    </row>
    <row r="14" spans="1:17" ht="23.25" customHeight="1" x14ac:dyDescent="0.25">
      <c r="A14" s="1101"/>
      <c r="B14" s="1101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1"/>
      <c r="P14" s="1101"/>
      <c r="Q14" s="1101"/>
    </row>
    <row r="15" spans="1:17" ht="23.25" customHeight="1" x14ac:dyDescent="0.25">
      <c r="A15" s="1101"/>
      <c r="B15" s="1101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1"/>
      <c r="P15" s="1101"/>
      <c r="Q15" s="1101"/>
    </row>
    <row r="16" spans="1:17" ht="23.25" customHeight="1" x14ac:dyDescent="0.25">
      <c r="A16" s="1101"/>
      <c r="B16" s="1101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1"/>
      <c r="P16" s="1101"/>
      <c r="Q16" s="1101"/>
    </row>
    <row r="17" spans="1:17" ht="23.25" customHeight="1" x14ac:dyDescent="0.25">
      <c r="A17" s="1101"/>
      <c r="B17" s="1101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1"/>
      <c r="P17" s="1101"/>
      <c r="Q17" s="1101"/>
    </row>
    <row r="18" spans="1:17" ht="23.25" customHeight="1" x14ac:dyDescent="0.25">
      <c r="A18" s="1101"/>
      <c r="B18" s="1101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1101"/>
      <c r="O18" s="1101"/>
      <c r="P18" s="1101"/>
      <c r="Q18" s="1101"/>
    </row>
    <row r="19" spans="1:17" ht="23.25" customHeight="1" x14ac:dyDescent="0.25">
      <c r="A19" s="1101"/>
      <c r="B19" s="1101"/>
      <c r="C19" s="1101"/>
      <c r="D19" s="1101"/>
      <c r="E19" s="1101"/>
      <c r="F19" s="1101"/>
      <c r="G19" s="1101"/>
      <c r="H19" s="1101"/>
      <c r="I19" s="1101"/>
      <c r="J19" s="1101"/>
      <c r="K19" s="1101"/>
      <c r="L19" s="1101"/>
      <c r="M19" s="1101"/>
      <c r="N19" s="1101"/>
      <c r="O19" s="1101"/>
      <c r="P19" s="1101"/>
      <c r="Q19" s="1101"/>
    </row>
    <row r="20" spans="1:17" ht="23.25" customHeight="1" x14ac:dyDescent="0.25">
      <c r="A20" s="1101"/>
      <c r="B20" s="1101"/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1"/>
      <c r="P20" s="1101"/>
      <c r="Q20" s="1101"/>
    </row>
    <row r="21" spans="1:17" ht="23.25" customHeight="1" x14ac:dyDescent="0.25">
      <c r="A21" s="1101"/>
      <c r="B21" s="1101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1"/>
      <c r="P21" s="1101"/>
      <c r="Q21" s="1101"/>
    </row>
    <row r="22" spans="1:17" ht="23.25" customHeight="1" x14ac:dyDescent="0.25">
      <c r="A22" s="1101"/>
      <c r="B22" s="1101"/>
      <c r="C22" s="1101"/>
      <c r="D22" s="1101"/>
      <c r="E22" s="1101"/>
      <c r="F22" s="1101"/>
      <c r="G22" s="1101"/>
      <c r="H22" s="1101"/>
      <c r="I22" s="1101"/>
      <c r="J22" s="1101"/>
      <c r="K22" s="1101"/>
      <c r="L22" s="1101"/>
      <c r="M22" s="1101"/>
      <c r="N22" s="1101"/>
      <c r="O22" s="1101"/>
      <c r="P22" s="1101"/>
      <c r="Q22" s="1101"/>
    </row>
    <row r="23" spans="1:17" ht="23.25" customHeight="1" x14ac:dyDescent="0.25">
      <c r="A23" s="1101"/>
      <c r="B23" s="1101"/>
      <c r="C23" s="1101"/>
      <c r="D23" s="1101"/>
      <c r="E23" s="1101"/>
      <c r="F23" s="1101"/>
      <c r="G23" s="1101"/>
      <c r="H23" s="1101"/>
      <c r="I23" s="1101"/>
      <c r="J23" s="1101"/>
      <c r="K23" s="1101"/>
      <c r="L23" s="1101"/>
      <c r="M23" s="1101"/>
      <c r="N23" s="1101"/>
      <c r="O23" s="1101"/>
      <c r="P23" s="1101"/>
      <c r="Q23" s="1101"/>
    </row>
    <row r="24" spans="1:17" ht="31.5" customHeight="1" x14ac:dyDescent="0.25">
      <c r="A24" s="1101"/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</row>
    <row r="25" spans="1:17" ht="23.25" customHeight="1" x14ac:dyDescent="0.25">
      <c r="A25" s="1101"/>
      <c r="B25" s="1101"/>
      <c r="C25" s="1101"/>
      <c r="D25" s="1101"/>
      <c r="E25" s="1101"/>
      <c r="F25" s="1101"/>
      <c r="G25" s="1101"/>
      <c r="H25" s="1101"/>
      <c r="I25" s="1101"/>
      <c r="J25" s="1101"/>
      <c r="K25" s="1101"/>
      <c r="L25" s="1101"/>
      <c r="M25" s="1101"/>
      <c r="N25" s="1101"/>
      <c r="O25" s="1101"/>
      <c r="P25" s="1101"/>
      <c r="Q25" s="1101"/>
    </row>
    <row r="26" spans="1:17" ht="23.25" customHeight="1" x14ac:dyDescent="0.25">
      <c r="A26" s="1101"/>
      <c r="B26" s="1101"/>
      <c r="C26" s="1101"/>
      <c r="D26" s="1101"/>
      <c r="E26" s="1101"/>
      <c r="F26" s="1101"/>
      <c r="G26" s="1101"/>
      <c r="H26" s="1101"/>
      <c r="I26" s="1101"/>
      <c r="J26" s="1101"/>
      <c r="K26" s="1101"/>
      <c r="L26" s="1101"/>
      <c r="M26" s="1101"/>
      <c r="N26" s="1101"/>
      <c r="O26" s="1101"/>
      <c r="P26" s="1101"/>
      <c r="Q26" s="1101"/>
    </row>
    <row r="27" spans="1:17" ht="23.25" customHeight="1" x14ac:dyDescent="0.25">
      <c r="A27" s="1101"/>
      <c r="B27" s="1101"/>
      <c r="C27" s="1101"/>
      <c r="D27" s="1101"/>
      <c r="E27" s="1101"/>
      <c r="F27" s="1101"/>
      <c r="G27" s="1101"/>
      <c r="H27" s="1101"/>
      <c r="I27" s="1101"/>
      <c r="J27" s="1101"/>
      <c r="K27" s="1101"/>
      <c r="L27" s="1101"/>
      <c r="M27" s="1101"/>
      <c r="N27" s="1101"/>
      <c r="O27" s="1101"/>
      <c r="P27" s="1101"/>
      <c r="Q27" s="1101"/>
    </row>
    <row r="28" spans="1:17" ht="23.25" customHeight="1" x14ac:dyDescent="0.25">
      <c r="A28" s="1101"/>
      <c r="B28" s="1101"/>
      <c r="C28" s="1101"/>
      <c r="D28" s="1101"/>
      <c r="E28" s="1101"/>
      <c r="F28" s="1101"/>
      <c r="G28" s="1101"/>
      <c r="H28" s="1101"/>
      <c r="I28" s="1101"/>
      <c r="J28" s="1101"/>
      <c r="K28" s="1101"/>
      <c r="L28" s="1101"/>
      <c r="M28" s="1101"/>
      <c r="N28" s="1101"/>
      <c r="O28" s="1101"/>
      <c r="P28" s="1101"/>
      <c r="Q28" s="1101"/>
    </row>
    <row r="29" spans="1:17" ht="83.25" customHeight="1" x14ac:dyDescent="0.25">
      <c r="A29" s="1101"/>
      <c r="B29" s="1101"/>
      <c r="C29" s="1101"/>
      <c r="D29" s="1101"/>
      <c r="E29" s="1101"/>
      <c r="F29" s="1101"/>
      <c r="G29" s="1101"/>
      <c r="H29" s="1101"/>
      <c r="I29" s="1101"/>
      <c r="J29" s="1101"/>
      <c r="K29" s="1101"/>
      <c r="L29" s="1101"/>
      <c r="M29" s="1101"/>
      <c r="N29" s="1101"/>
      <c r="O29" s="1101"/>
      <c r="P29" s="1101"/>
      <c r="Q29" s="1101"/>
    </row>
    <row r="30" spans="1:17" ht="23.25" customHeight="1" x14ac:dyDescent="0.25">
      <c r="A30" s="1101"/>
      <c r="B30" s="1101"/>
      <c r="C30" s="1101"/>
      <c r="D30" s="1101"/>
      <c r="E30" s="1101"/>
      <c r="F30" s="1101"/>
      <c r="G30" s="1101"/>
      <c r="H30" s="1101"/>
      <c r="I30" s="1101"/>
      <c r="J30" s="1101"/>
      <c r="K30" s="1101"/>
      <c r="L30" s="1101"/>
      <c r="M30" s="1101"/>
      <c r="N30" s="1101"/>
      <c r="O30" s="1101"/>
      <c r="P30" s="1101"/>
      <c r="Q30" s="1101"/>
    </row>
    <row r="31" spans="1:17" ht="23.25" customHeight="1" x14ac:dyDescent="0.25">
      <c r="O31" s="1101"/>
    </row>
  </sheetData>
  <printOptions horizontalCentered="1"/>
  <pageMargins left="0.51181102362204722" right="0.51181102362204722" top="0.98425196850393704" bottom="0.74803149606299213" header="0.31496062992125984" footer="0.31496062992125984"/>
  <pageSetup paperSize="9" scale="57" orientation="landscape" r:id="rId1"/>
  <headerFooter>
    <oddHeader>&amp;R&amp;"Angsana New,ธรรมดา"&amp;18 6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92"/>
  <sheetViews>
    <sheetView tabSelected="1" topLeftCell="A76" zoomScale="90" zoomScaleNormal="90" zoomScalePageLayoutView="70" workbookViewId="0">
      <selection activeCell="C99" sqref="C99"/>
    </sheetView>
  </sheetViews>
  <sheetFormatPr defaultRowHeight="18.75" x14ac:dyDescent="0.3"/>
  <cols>
    <col min="1" max="1" width="4.875" style="34" bestFit="1" customWidth="1"/>
    <col min="2" max="2" width="4.25" style="8" customWidth="1"/>
    <col min="3" max="3" width="61.25" style="8" customWidth="1"/>
    <col min="4" max="4" width="41.5" style="34" customWidth="1"/>
    <col min="5" max="5" width="19.75" style="8" bestFit="1" customWidth="1"/>
    <col min="6" max="6" width="25.625" style="1423" customWidth="1"/>
    <col min="7" max="7" width="14.75" style="1424" bestFit="1" customWidth="1"/>
    <col min="8" max="16384" width="9" style="8"/>
  </cols>
  <sheetData>
    <row r="1" spans="1:8" ht="26.25" x14ac:dyDescent="0.4">
      <c r="A1" s="1607" t="s">
        <v>1133</v>
      </c>
      <c r="B1" s="1607"/>
      <c r="C1" s="1607"/>
      <c r="D1" s="1607"/>
      <c r="E1" s="1607"/>
      <c r="F1" s="1607"/>
      <c r="G1" s="1607"/>
    </row>
    <row r="3" spans="1:8" s="34" customFormat="1" x14ac:dyDescent="0.3">
      <c r="A3" s="1425" t="s">
        <v>1106</v>
      </c>
      <c r="B3" s="1608" t="s">
        <v>1107</v>
      </c>
      <c r="C3" s="1609"/>
      <c r="D3" s="1425" t="s">
        <v>1108</v>
      </c>
      <c r="E3" s="1425" t="s">
        <v>1109</v>
      </c>
      <c r="F3" s="1426" t="s">
        <v>1110</v>
      </c>
      <c r="G3" s="1427" t="s">
        <v>537</v>
      </c>
    </row>
    <row r="4" spans="1:8" ht="27" customHeight="1" x14ac:dyDescent="0.3">
      <c r="A4" s="1610">
        <v>1</v>
      </c>
      <c r="B4" s="1428" t="s">
        <v>1111</v>
      </c>
      <c r="C4" s="1429"/>
      <c r="D4" s="1430" t="s">
        <v>16</v>
      </c>
      <c r="E4" s="1430" t="s">
        <v>16</v>
      </c>
      <c r="F4" s="1431" t="s">
        <v>16</v>
      </c>
      <c r="G4" s="1432"/>
    </row>
    <row r="5" spans="1:8" x14ac:dyDescent="0.3">
      <c r="A5" s="1611"/>
      <c r="B5" s="1433">
        <v>1</v>
      </c>
      <c r="C5" s="1434" t="s">
        <v>655</v>
      </c>
      <c r="D5" s="1555" t="s">
        <v>1208</v>
      </c>
      <c r="E5" s="1509" t="s">
        <v>536</v>
      </c>
      <c r="F5" s="1437" t="s">
        <v>130</v>
      </c>
      <c r="G5" s="1438"/>
    </row>
    <row r="6" spans="1:8" x14ac:dyDescent="0.3">
      <c r="A6" s="1611"/>
      <c r="B6" s="1439">
        <v>2</v>
      </c>
      <c r="C6" s="1440" t="s">
        <v>248</v>
      </c>
      <c r="D6" s="1555" t="s">
        <v>1209</v>
      </c>
      <c r="E6" s="1509" t="s">
        <v>1024</v>
      </c>
      <c r="F6" s="1435" t="s">
        <v>524</v>
      </c>
      <c r="G6" s="1441">
        <v>300000</v>
      </c>
      <c r="H6" s="1434"/>
    </row>
    <row r="7" spans="1:8" x14ac:dyDescent="0.3">
      <c r="A7" s="1611"/>
      <c r="B7" s="1433">
        <v>3</v>
      </c>
      <c r="C7" s="1442" t="s">
        <v>654</v>
      </c>
      <c r="D7" s="1556" t="s">
        <v>1210</v>
      </c>
      <c r="E7" s="1436" t="s">
        <v>941</v>
      </c>
      <c r="F7" s="1435" t="s">
        <v>1135</v>
      </c>
      <c r="G7" s="1441"/>
      <c r="H7" s="1434"/>
    </row>
    <row r="8" spans="1:8" x14ac:dyDescent="0.3">
      <c r="A8" s="1445"/>
      <c r="B8" s="1448"/>
      <c r="C8" s="1449"/>
      <c r="D8" s="1557"/>
      <c r="E8" s="1450"/>
      <c r="F8" s="1450"/>
      <c r="G8" s="1582"/>
    </row>
    <row r="9" spans="1:8" ht="37.5" x14ac:dyDescent="0.3">
      <c r="A9" s="1451">
        <v>2</v>
      </c>
      <c r="B9" s="1605" t="s">
        <v>1113</v>
      </c>
      <c r="C9" s="1606"/>
      <c r="D9" s="1558" t="s">
        <v>1114</v>
      </c>
      <c r="E9" s="1453" t="s">
        <v>1115</v>
      </c>
      <c r="F9" s="1431" t="s">
        <v>1112</v>
      </c>
      <c r="G9" s="1454"/>
    </row>
    <row r="10" spans="1:8" x14ac:dyDescent="0.3">
      <c r="A10" s="1445"/>
      <c r="B10" s="1446">
        <v>1</v>
      </c>
      <c r="C10" s="1442" t="s">
        <v>651</v>
      </c>
      <c r="D10" s="1556" t="s">
        <v>1211</v>
      </c>
      <c r="E10" s="1435" t="s">
        <v>127</v>
      </c>
      <c r="F10" s="1437" t="s">
        <v>1134</v>
      </c>
      <c r="G10" s="1441"/>
    </row>
    <row r="11" spans="1:8" x14ac:dyDescent="0.3">
      <c r="A11" s="1445"/>
      <c r="B11" s="1439">
        <v>2</v>
      </c>
      <c r="C11" s="1455" t="s">
        <v>653</v>
      </c>
      <c r="D11" s="1576" t="s">
        <v>1212</v>
      </c>
      <c r="E11" s="1456" t="s">
        <v>1023</v>
      </c>
      <c r="F11" s="1435" t="s">
        <v>455</v>
      </c>
      <c r="G11" s="1441">
        <v>5000</v>
      </c>
    </row>
    <row r="12" spans="1:8" x14ac:dyDescent="0.3">
      <c r="A12" s="1445"/>
      <c r="B12" s="1439"/>
      <c r="C12" s="1440"/>
      <c r="D12" s="1559"/>
      <c r="E12" s="1435"/>
      <c r="F12" s="1435"/>
      <c r="G12" s="1441"/>
    </row>
    <row r="13" spans="1:8" x14ac:dyDescent="0.3">
      <c r="A13" s="1445"/>
      <c r="B13" s="1446"/>
      <c r="C13" s="1457"/>
      <c r="D13" s="1560"/>
      <c r="E13" s="1458"/>
      <c r="F13" s="1437"/>
      <c r="G13" s="1583"/>
    </row>
    <row r="14" spans="1:8" x14ac:dyDescent="0.3">
      <c r="A14" s="1610">
        <v>3</v>
      </c>
      <c r="B14" s="1459" t="s">
        <v>1116</v>
      </c>
      <c r="C14" s="1460"/>
      <c r="D14" s="1561" t="s">
        <v>1117</v>
      </c>
      <c r="E14" s="1431">
        <v>2.2000000000000002</v>
      </c>
      <c r="F14" s="1431" t="s">
        <v>1118</v>
      </c>
      <c r="G14" s="1432"/>
      <c r="H14" s="1461"/>
    </row>
    <row r="15" spans="1:8" x14ac:dyDescent="0.3">
      <c r="A15" s="1611"/>
      <c r="B15" s="1462" t="s">
        <v>1119</v>
      </c>
      <c r="C15" s="1463"/>
      <c r="D15" s="1562"/>
      <c r="E15" s="1463"/>
      <c r="F15" s="1463"/>
      <c r="G15" s="1464"/>
    </row>
    <row r="16" spans="1:8" x14ac:dyDescent="0.3">
      <c r="A16" s="1611"/>
      <c r="B16" s="1465" t="s">
        <v>1136</v>
      </c>
      <c r="C16" s="1466" t="s">
        <v>661</v>
      </c>
      <c r="D16" s="1563" t="s">
        <v>114</v>
      </c>
      <c r="E16" s="1467" t="s">
        <v>115</v>
      </c>
      <c r="F16" s="1467" t="s">
        <v>343</v>
      </c>
      <c r="G16" s="1584">
        <v>2459000</v>
      </c>
    </row>
    <row r="17" spans="1:7" x14ac:dyDescent="0.3">
      <c r="A17" s="1611"/>
      <c r="B17" s="1465"/>
      <c r="C17" s="1466"/>
      <c r="D17" s="1563" t="s">
        <v>335</v>
      </c>
      <c r="E17" s="1467"/>
      <c r="F17" s="1467"/>
      <c r="G17" s="1584"/>
    </row>
    <row r="18" spans="1:7" x14ac:dyDescent="0.3">
      <c r="A18" s="1611"/>
      <c r="B18" s="1465"/>
      <c r="C18" s="1466"/>
      <c r="D18" s="1563" t="s">
        <v>337</v>
      </c>
      <c r="E18" s="1467"/>
      <c r="F18" s="1467"/>
      <c r="G18" s="1584"/>
    </row>
    <row r="19" spans="1:7" x14ac:dyDescent="0.3">
      <c r="A19" s="1611"/>
      <c r="B19" s="1465"/>
      <c r="C19" s="1466"/>
      <c r="D19" s="1563" t="s">
        <v>339</v>
      </c>
      <c r="E19" s="1467"/>
      <c r="F19" s="1467"/>
      <c r="G19" s="1584"/>
    </row>
    <row r="20" spans="1:7" x14ac:dyDescent="0.3">
      <c r="A20" s="1611"/>
      <c r="B20" s="1465"/>
      <c r="C20" s="1466"/>
      <c r="D20" s="1563"/>
      <c r="E20" s="1467"/>
      <c r="F20" s="1467"/>
      <c r="G20" s="1584"/>
    </row>
    <row r="21" spans="1:7" x14ac:dyDescent="0.3">
      <c r="A21" s="1611"/>
      <c r="B21" s="1465" t="s">
        <v>1137</v>
      </c>
      <c r="C21" s="1466" t="s">
        <v>1120</v>
      </c>
      <c r="D21" s="1564" t="s">
        <v>1138</v>
      </c>
      <c r="E21" s="1497" t="s">
        <v>287</v>
      </c>
      <c r="F21" s="1467" t="s">
        <v>1140</v>
      </c>
      <c r="G21" s="1584">
        <v>350000</v>
      </c>
    </row>
    <row r="22" spans="1:7" x14ac:dyDescent="0.3">
      <c r="A22" s="1611"/>
      <c r="B22" s="1465"/>
      <c r="C22" s="1466"/>
      <c r="D22" s="1564" t="s">
        <v>1139</v>
      </c>
      <c r="E22" s="1497" t="s">
        <v>570</v>
      </c>
      <c r="F22" s="1467"/>
      <c r="G22" s="1584"/>
    </row>
    <row r="23" spans="1:7" x14ac:dyDescent="0.3">
      <c r="A23" s="1611"/>
      <c r="B23" s="1465"/>
      <c r="C23" s="1466"/>
      <c r="D23" s="1564"/>
      <c r="E23" s="1497"/>
      <c r="F23" s="1467"/>
      <c r="G23" s="1584"/>
    </row>
    <row r="24" spans="1:7" x14ac:dyDescent="0.3">
      <c r="A24" s="1611"/>
      <c r="B24" s="1439" t="s">
        <v>1148</v>
      </c>
      <c r="C24" s="1466" t="s">
        <v>738</v>
      </c>
      <c r="D24" s="1563" t="s">
        <v>1213</v>
      </c>
      <c r="E24" s="1467" t="s">
        <v>488</v>
      </c>
      <c r="F24" s="1467" t="s">
        <v>938</v>
      </c>
      <c r="G24" s="1584"/>
    </row>
    <row r="25" spans="1:7" x14ac:dyDescent="0.3">
      <c r="A25" s="1611"/>
      <c r="B25" s="1465" t="s">
        <v>1149</v>
      </c>
      <c r="C25" s="1466" t="s">
        <v>659</v>
      </c>
      <c r="D25" s="1563" t="s">
        <v>1214</v>
      </c>
      <c r="E25" s="1467" t="s">
        <v>115</v>
      </c>
      <c r="F25" s="1467" t="s">
        <v>28</v>
      </c>
      <c r="G25" s="1584">
        <v>12000</v>
      </c>
    </row>
    <row r="26" spans="1:7" x14ac:dyDescent="0.3">
      <c r="A26" s="1611"/>
      <c r="B26" s="1465" t="s">
        <v>1182</v>
      </c>
      <c r="C26" s="1466" t="s">
        <v>1183</v>
      </c>
      <c r="D26" s="1563" t="s">
        <v>1215</v>
      </c>
      <c r="E26" s="1467" t="s">
        <v>985</v>
      </c>
      <c r="F26" s="1467" t="s">
        <v>15</v>
      </c>
      <c r="G26" s="1584">
        <v>80000</v>
      </c>
    </row>
    <row r="27" spans="1:7" x14ac:dyDescent="0.3">
      <c r="A27" s="1611"/>
      <c r="B27" s="1465"/>
      <c r="C27" s="1466"/>
      <c r="D27" s="1565"/>
      <c r="E27" s="1469"/>
      <c r="F27" s="1467"/>
      <c r="G27" s="1468"/>
    </row>
    <row r="28" spans="1:7" ht="23.25" customHeight="1" x14ac:dyDescent="0.3">
      <c r="A28" s="1445"/>
      <c r="B28" s="1428">
        <v>3.2</v>
      </c>
      <c r="C28" s="1471" t="s">
        <v>1121</v>
      </c>
      <c r="D28" s="1566"/>
      <c r="E28" s="1460"/>
      <c r="F28" s="1460"/>
      <c r="G28" s="1472"/>
    </row>
    <row r="29" spans="1:7" x14ac:dyDescent="0.3">
      <c r="A29" s="1445"/>
      <c r="B29" s="1439" t="s">
        <v>1150</v>
      </c>
      <c r="C29" s="1466" t="s">
        <v>662</v>
      </c>
      <c r="D29" s="1563" t="s">
        <v>1153</v>
      </c>
      <c r="E29" s="1435" t="s">
        <v>1097</v>
      </c>
      <c r="F29" s="1467" t="s">
        <v>1122</v>
      </c>
      <c r="G29" s="1612">
        <v>300000</v>
      </c>
    </row>
    <row r="30" spans="1:7" x14ac:dyDescent="0.3">
      <c r="A30" s="1445"/>
      <c r="B30" s="1473"/>
      <c r="C30" s="1474"/>
      <c r="D30" s="1567" t="s">
        <v>1154</v>
      </c>
      <c r="E30" s="1435" t="s">
        <v>985</v>
      </c>
      <c r="F30" s="1475"/>
      <c r="G30" s="1613"/>
    </row>
    <row r="31" spans="1:7" x14ac:dyDescent="0.3">
      <c r="A31" s="1445"/>
      <c r="B31" s="1439" t="s">
        <v>1151</v>
      </c>
      <c r="C31" s="1466" t="s">
        <v>663</v>
      </c>
      <c r="D31" s="1542" t="s">
        <v>1203</v>
      </c>
      <c r="E31" s="1435" t="s">
        <v>985</v>
      </c>
      <c r="F31" s="1467"/>
      <c r="G31" s="1613"/>
    </row>
    <row r="32" spans="1:7" x14ac:dyDescent="0.3">
      <c r="A32" s="1445"/>
      <c r="B32" s="1446"/>
      <c r="C32" s="1484"/>
      <c r="D32" s="1568" t="s">
        <v>1204</v>
      </c>
      <c r="E32" s="1477"/>
      <c r="F32" s="1500"/>
      <c r="G32" s="1613"/>
    </row>
    <row r="33" spans="1:7" x14ac:dyDescent="0.3">
      <c r="A33" s="1445"/>
      <c r="B33" s="1428">
        <v>3.3</v>
      </c>
      <c r="C33" s="1471" t="s">
        <v>1123</v>
      </c>
      <c r="D33" s="1566"/>
      <c r="E33" s="1460"/>
      <c r="F33" s="1460"/>
      <c r="G33" s="1613"/>
    </row>
    <row r="34" spans="1:7" ht="21" x14ac:dyDescent="0.35">
      <c r="A34" s="1445"/>
      <c r="B34" s="1552" t="s">
        <v>1205</v>
      </c>
      <c r="C34" s="1466" t="s">
        <v>1157</v>
      </c>
      <c r="D34" s="1554" t="s">
        <v>1207</v>
      </c>
      <c r="E34" s="1514" t="s">
        <v>536</v>
      </c>
      <c r="F34" s="1500" t="s">
        <v>1122</v>
      </c>
      <c r="G34" s="1613"/>
    </row>
    <row r="35" spans="1:7" x14ac:dyDescent="0.3">
      <c r="A35" s="1445"/>
      <c r="B35" s="1470"/>
      <c r="D35" s="1550" t="s">
        <v>1206</v>
      </c>
      <c r="E35" s="1476"/>
      <c r="F35" s="1476"/>
      <c r="G35" s="1613"/>
    </row>
    <row r="36" spans="1:7" x14ac:dyDescent="0.3">
      <c r="A36" s="1445"/>
      <c r="B36" s="1478">
        <v>3.4</v>
      </c>
      <c r="C36" s="1479" t="s">
        <v>1124</v>
      </c>
      <c r="D36" s="1577"/>
      <c r="E36" s="1480"/>
      <c r="F36" s="1431" t="s">
        <v>19</v>
      </c>
      <c r="G36" s="1432"/>
    </row>
    <row r="37" spans="1:7" ht="21" x14ac:dyDescent="0.35">
      <c r="A37" s="1445"/>
      <c r="B37" s="1481">
        <v>1</v>
      </c>
      <c r="C37" s="1510" t="s">
        <v>665</v>
      </c>
      <c r="D37" s="1578" t="s">
        <v>1216</v>
      </c>
      <c r="E37" s="1514" t="s">
        <v>536</v>
      </c>
      <c r="F37" s="1516"/>
      <c r="G37" s="1482"/>
    </row>
    <row r="38" spans="1:7" x14ac:dyDescent="0.3">
      <c r="A38" s="1445"/>
      <c r="B38" s="1483">
        <v>2</v>
      </c>
      <c r="C38" s="1515" t="s">
        <v>666</v>
      </c>
      <c r="D38" s="1542" t="s">
        <v>1217</v>
      </c>
      <c r="E38" s="1435" t="s">
        <v>989</v>
      </c>
      <c r="F38" s="1435"/>
      <c r="G38" s="1485"/>
    </row>
    <row r="39" spans="1:7" x14ac:dyDescent="0.3">
      <c r="A39" s="1445"/>
      <c r="B39" s="1483">
        <v>3</v>
      </c>
      <c r="C39" s="1447" t="s">
        <v>667</v>
      </c>
      <c r="D39" s="1579" t="s">
        <v>1218</v>
      </c>
      <c r="E39" s="1467" t="s">
        <v>287</v>
      </c>
      <c r="F39" s="1467"/>
      <c r="G39" s="1486"/>
    </row>
    <row r="40" spans="1:7" x14ac:dyDescent="0.3">
      <c r="A40" s="1445"/>
      <c r="B40" s="1530">
        <v>4</v>
      </c>
      <c r="C40" s="1585" t="s">
        <v>652</v>
      </c>
      <c r="D40" s="1554" t="s">
        <v>1209</v>
      </c>
      <c r="E40" s="1476" t="s">
        <v>287</v>
      </c>
      <c r="F40" s="1476"/>
      <c r="G40" s="1488"/>
    </row>
    <row r="41" spans="1:7" x14ac:dyDescent="0.3">
      <c r="A41" s="1445"/>
      <c r="B41" s="1530">
        <v>5</v>
      </c>
      <c r="C41" s="1585" t="s">
        <v>668</v>
      </c>
      <c r="D41" s="1554" t="s">
        <v>1219</v>
      </c>
      <c r="E41" s="1476" t="s">
        <v>536</v>
      </c>
      <c r="F41" s="1476"/>
      <c r="G41" s="1488"/>
    </row>
    <row r="42" spans="1:7" x14ac:dyDescent="0.3">
      <c r="A42" s="1445"/>
      <c r="B42" s="1487">
        <v>6</v>
      </c>
      <c r="C42" s="1484" t="s">
        <v>1142</v>
      </c>
      <c r="D42" s="1568" t="s">
        <v>1220</v>
      </c>
      <c r="E42" s="1475" t="s">
        <v>115</v>
      </c>
      <c r="F42" s="1476"/>
      <c r="G42" s="1488"/>
    </row>
    <row r="43" spans="1:7" x14ac:dyDescent="0.3">
      <c r="A43" s="1445"/>
      <c r="B43" s="1490"/>
      <c r="C43" s="1491"/>
      <c r="D43" s="1569"/>
      <c r="E43" s="1469"/>
      <c r="F43" s="1469"/>
      <c r="G43" s="1492"/>
    </row>
    <row r="44" spans="1:7" x14ac:dyDescent="0.3">
      <c r="A44" s="1445"/>
      <c r="B44" s="1478">
        <v>3.5</v>
      </c>
      <c r="C44" s="1493" t="s">
        <v>1125</v>
      </c>
      <c r="D44" s="1570"/>
      <c r="E44" s="1493"/>
      <c r="F44" s="1494"/>
      <c r="G44" s="1495"/>
    </row>
    <row r="45" spans="1:7" x14ac:dyDescent="0.3">
      <c r="A45" s="1445" t="s">
        <v>16</v>
      </c>
      <c r="B45" s="1496" t="s">
        <v>1158</v>
      </c>
      <c r="C45" s="1497" t="s">
        <v>1103</v>
      </c>
      <c r="D45" s="1551" t="s">
        <v>1164</v>
      </c>
      <c r="E45" s="1475" t="s">
        <v>985</v>
      </c>
      <c r="F45" s="1435" t="s">
        <v>15</v>
      </c>
      <c r="G45" s="1441">
        <v>860000</v>
      </c>
    </row>
    <row r="46" spans="1:7" x14ac:dyDescent="0.3">
      <c r="A46" s="1445"/>
      <c r="B46" s="1496"/>
      <c r="C46" s="1498"/>
      <c r="D46" s="1551" t="s">
        <v>1067</v>
      </c>
      <c r="E46" s="1475"/>
      <c r="F46" s="1435"/>
      <c r="G46" s="1499"/>
    </row>
    <row r="47" spans="1:7" x14ac:dyDescent="0.3">
      <c r="A47" s="1445"/>
      <c r="B47" s="1496" t="s">
        <v>1159</v>
      </c>
      <c r="C47" s="1498" t="s">
        <v>1104</v>
      </c>
      <c r="D47" s="1551" t="s">
        <v>1165</v>
      </c>
      <c r="E47" s="1475" t="s">
        <v>1069</v>
      </c>
      <c r="F47" s="1435" t="s">
        <v>15</v>
      </c>
      <c r="G47" s="1499"/>
    </row>
    <row r="48" spans="1:7" x14ac:dyDescent="0.3">
      <c r="A48" s="1445"/>
      <c r="B48" s="1496" t="s">
        <v>1160</v>
      </c>
      <c r="C48" s="1498" t="s">
        <v>803</v>
      </c>
      <c r="D48" s="1551" t="s">
        <v>1166</v>
      </c>
      <c r="E48" s="1435" t="s">
        <v>985</v>
      </c>
      <c r="F48" s="1435" t="s">
        <v>15</v>
      </c>
      <c r="G48" s="1489"/>
    </row>
    <row r="49" spans="1:7" x14ac:dyDescent="0.3">
      <c r="A49" s="1445"/>
      <c r="B49" s="1496" t="s">
        <v>1161</v>
      </c>
      <c r="C49" s="1497" t="s">
        <v>804</v>
      </c>
      <c r="D49" s="1544" t="s">
        <v>1167</v>
      </c>
      <c r="E49" s="1477" t="s">
        <v>144</v>
      </c>
      <c r="F49" s="1435" t="s">
        <v>15</v>
      </c>
      <c r="G49" s="1441">
        <v>30000</v>
      </c>
    </row>
    <row r="50" spans="1:7" x14ac:dyDescent="0.3">
      <c r="A50" s="1445"/>
      <c r="B50" s="1439" t="s">
        <v>1162</v>
      </c>
      <c r="C50" s="1497" t="s">
        <v>805</v>
      </c>
      <c r="D50" s="1563" t="s">
        <v>1168</v>
      </c>
      <c r="E50" s="1467" t="s">
        <v>985</v>
      </c>
      <c r="F50" s="1435" t="s">
        <v>15</v>
      </c>
      <c r="G50" s="1441">
        <v>100000</v>
      </c>
    </row>
    <row r="51" spans="1:7" x14ac:dyDescent="0.3">
      <c r="A51" s="1445"/>
      <c r="B51" s="1439" t="s">
        <v>1163</v>
      </c>
      <c r="C51" s="1497" t="s">
        <v>806</v>
      </c>
      <c r="D51" s="1563" t="s">
        <v>1169</v>
      </c>
      <c r="E51" s="1467" t="s">
        <v>992</v>
      </c>
      <c r="F51" s="1435" t="s">
        <v>15</v>
      </c>
      <c r="G51" s="1441"/>
    </row>
    <row r="52" spans="1:7" x14ac:dyDescent="0.3">
      <c r="A52" s="1445"/>
      <c r="B52" s="1439"/>
      <c r="C52" s="1497"/>
      <c r="D52" s="1563" t="s">
        <v>1100</v>
      </c>
      <c r="E52" s="1467"/>
      <c r="F52" s="1435"/>
      <c r="G52" s="1441"/>
    </row>
    <row r="53" spans="1:7" x14ac:dyDescent="0.3">
      <c r="A53" s="1445"/>
      <c r="B53" s="1439" t="s">
        <v>1170</v>
      </c>
      <c r="C53" s="1497" t="s">
        <v>1171</v>
      </c>
      <c r="D53" s="1563" t="s">
        <v>1172</v>
      </c>
      <c r="E53" s="1467" t="s">
        <v>144</v>
      </c>
      <c r="F53" s="1435" t="s">
        <v>15</v>
      </c>
      <c r="G53" s="1441"/>
    </row>
    <row r="54" spans="1:7" x14ac:dyDescent="0.3">
      <c r="A54" s="1445"/>
      <c r="B54" s="1439"/>
      <c r="C54" s="1497"/>
      <c r="D54" s="1563" t="s">
        <v>1173</v>
      </c>
      <c r="E54" s="1467"/>
      <c r="F54" s="1435"/>
      <c r="G54" s="1441"/>
    </row>
    <row r="55" spans="1:7" x14ac:dyDescent="0.3">
      <c r="A55" s="1445"/>
      <c r="B55" s="1439" t="s">
        <v>1174</v>
      </c>
      <c r="C55" s="1497" t="s">
        <v>808</v>
      </c>
      <c r="D55" s="1563" t="s">
        <v>1175</v>
      </c>
      <c r="E55" s="1467" t="s">
        <v>144</v>
      </c>
      <c r="F55" s="1435" t="s">
        <v>15</v>
      </c>
      <c r="G55" s="1441"/>
    </row>
    <row r="56" spans="1:7" x14ac:dyDescent="0.3">
      <c r="A56" s="1445"/>
      <c r="B56" s="1439" t="s">
        <v>1176</v>
      </c>
      <c r="C56" s="1497" t="s">
        <v>809</v>
      </c>
      <c r="D56" s="1563" t="s">
        <v>1177</v>
      </c>
      <c r="E56" s="1467" t="s">
        <v>536</v>
      </c>
      <c r="F56" s="1435" t="s">
        <v>15</v>
      </c>
      <c r="G56" s="1441"/>
    </row>
    <row r="57" spans="1:7" x14ac:dyDescent="0.3">
      <c r="A57" s="1445"/>
      <c r="B57" s="1439"/>
      <c r="C57" s="1497"/>
      <c r="D57" s="1563" t="s">
        <v>1077</v>
      </c>
      <c r="E57" s="1443"/>
      <c r="F57" s="1435"/>
      <c r="G57" s="1441"/>
    </row>
    <row r="58" spans="1:7" x14ac:dyDescent="0.3">
      <c r="A58" s="1445"/>
      <c r="B58" s="1439" t="s">
        <v>1178</v>
      </c>
      <c r="C58" s="1497" t="s">
        <v>810</v>
      </c>
      <c r="D58" s="1563" t="s">
        <v>1179</v>
      </c>
      <c r="E58" s="1467" t="s">
        <v>536</v>
      </c>
      <c r="F58" s="1435" t="s">
        <v>15</v>
      </c>
      <c r="G58" s="1441"/>
    </row>
    <row r="59" spans="1:7" x14ac:dyDescent="0.3">
      <c r="A59" s="1445"/>
      <c r="B59" s="1439"/>
      <c r="C59" s="1497"/>
      <c r="D59" s="1563" t="s">
        <v>1079</v>
      </c>
      <c r="E59" s="1467"/>
      <c r="F59" s="1435"/>
      <c r="G59" s="1441"/>
    </row>
    <row r="60" spans="1:7" x14ac:dyDescent="0.3">
      <c r="A60" s="1445"/>
      <c r="B60" s="1439" t="s">
        <v>1180</v>
      </c>
      <c r="C60" s="1497" t="s">
        <v>811</v>
      </c>
      <c r="D60" s="1563" t="s">
        <v>1181</v>
      </c>
      <c r="E60" s="1467" t="s">
        <v>536</v>
      </c>
      <c r="F60" s="1435" t="s">
        <v>15</v>
      </c>
      <c r="G60" s="1441"/>
    </row>
    <row r="61" spans="1:7" x14ac:dyDescent="0.3">
      <c r="A61" s="1445"/>
      <c r="B61" s="1439"/>
      <c r="C61" s="1497"/>
      <c r="D61" s="1563" t="s">
        <v>1102</v>
      </c>
      <c r="E61" s="1467"/>
      <c r="F61" s="1435"/>
      <c r="G61" s="1441"/>
    </row>
    <row r="62" spans="1:7" x14ac:dyDescent="0.3">
      <c r="A62" s="1445"/>
      <c r="B62" s="1496"/>
      <c r="C62" s="1553"/>
      <c r="D62" s="1535"/>
      <c r="E62" s="1500"/>
      <c r="F62" s="1437"/>
      <c r="G62" s="1438"/>
    </row>
    <row r="63" spans="1:7" x14ac:dyDescent="0.3">
      <c r="A63" s="1445"/>
      <c r="B63" s="1452">
        <v>3.6</v>
      </c>
      <c r="C63" s="1521" t="s">
        <v>1198</v>
      </c>
      <c r="D63" s="1537" t="s">
        <v>16</v>
      </c>
      <c r="E63" s="1505" t="s">
        <v>16</v>
      </c>
      <c r="F63" s="1522"/>
      <c r="G63" s="1523"/>
    </row>
    <row r="64" spans="1:7" x14ac:dyDescent="0.3">
      <c r="A64" s="1445"/>
      <c r="B64" s="1439" t="s">
        <v>1184</v>
      </c>
      <c r="C64" s="1466" t="s">
        <v>191</v>
      </c>
      <c r="D64" s="1542" t="s">
        <v>1185</v>
      </c>
      <c r="E64" s="1467" t="s">
        <v>1186</v>
      </c>
      <c r="F64" s="1467" t="s">
        <v>197</v>
      </c>
      <c r="G64" s="1533"/>
    </row>
    <row r="65" spans="1:7" x14ac:dyDescent="0.3">
      <c r="A65" s="1445"/>
      <c r="B65" s="1446"/>
      <c r="C65" s="1531"/>
      <c r="D65" s="1568"/>
      <c r="E65" s="1500"/>
      <c r="F65" s="1500"/>
      <c r="G65" s="1495"/>
    </row>
    <row r="66" spans="1:7" x14ac:dyDescent="0.3">
      <c r="A66" s="1445"/>
      <c r="B66" s="1536">
        <v>3.7</v>
      </c>
      <c r="C66" s="1521" t="s">
        <v>1197</v>
      </c>
      <c r="D66" s="1538"/>
      <c r="E66" s="1539"/>
      <c r="F66" s="1539"/>
      <c r="G66" s="1523"/>
    </row>
    <row r="67" spans="1:7" x14ac:dyDescent="0.3">
      <c r="A67" s="1445"/>
      <c r="B67" s="1439" t="s">
        <v>1188</v>
      </c>
      <c r="C67" s="1466" t="s">
        <v>1199</v>
      </c>
      <c r="D67" s="1542" t="s">
        <v>1201</v>
      </c>
      <c r="E67" s="1467" t="s">
        <v>115</v>
      </c>
      <c r="F67" s="1467" t="s">
        <v>50</v>
      </c>
      <c r="G67" s="1533"/>
    </row>
    <row r="68" spans="1:7" x14ac:dyDescent="0.3">
      <c r="A68" s="1445"/>
      <c r="B68" s="1481"/>
      <c r="C68" s="1466" t="s">
        <v>1200</v>
      </c>
      <c r="D68" s="1541"/>
      <c r="E68" s="1532"/>
      <c r="F68" s="1532"/>
      <c r="G68" s="1533"/>
    </row>
    <row r="69" spans="1:7" x14ac:dyDescent="0.3">
      <c r="A69" s="1445"/>
      <c r="B69" s="1439" t="s">
        <v>1191</v>
      </c>
      <c r="C69" s="1466" t="s">
        <v>56</v>
      </c>
      <c r="D69" s="1542" t="s">
        <v>1202</v>
      </c>
      <c r="E69" s="1467" t="s">
        <v>115</v>
      </c>
      <c r="F69" s="1467" t="s">
        <v>49</v>
      </c>
      <c r="G69" s="1533"/>
    </row>
    <row r="70" spans="1:7" x14ac:dyDescent="0.3">
      <c r="A70" s="1445"/>
      <c r="B70" s="1526"/>
      <c r="C70" s="1527"/>
      <c r="D70" s="1543"/>
      <c r="E70" s="1528"/>
      <c r="F70" s="1528"/>
      <c r="G70" s="1529"/>
    </row>
    <row r="71" spans="1:7" x14ac:dyDescent="0.3">
      <c r="A71" s="1445"/>
      <c r="B71" s="1524">
        <v>3.8</v>
      </c>
      <c r="C71" s="1429" t="s">
        <v>1187</v>
      </c>
      <c r="D71" s="1540"/>
      <c r="E71" s="1460"/>
      <c r="F71" s="1460"/>
      <c r="G71" s="1525"/>
    </row>
    <row r="72" spans="1:7" x14ac:dyDescent="0.3">
      <c r="A72" s="1445"/>
      <c r="B72" s="1496" t="s">
        <v>1195</v>
      </c>
      <c r="C72" s="1515" t="s">
        <v>695</v>
      </c>
      <c r="D72" s="1544" t="s">
        <v>1189</v>
      </c>
      <c r="E72" s="1477" t="s">
        <v>144</v>
      </c>
      <c r="F72" s="1477" t="s">
        <v>18</v>
      </c>
      <c r="G72" s="1546"/>
    </row>
    <row r="73" spans="1:7" x14ac:dyDescent="0.3">
      <c r="A73" s="1445"/>
      <c r="B73" s="1473"/>
      <c r="C73" s="1513"/>
      <c r="D73" s="1547" t="s">
        <v>1190</v>
      </c>
      <c r="E73" s="1548"/>
      <c r="F73" s="1548"/>
      <c r="G73" s="1549"/>
    </row>
    <row r="74" spans="1:7" x14ac:dyDescent="0.3">
      <c r="A74" s="1445"/>
      <c r="B74" s="1439" t="s">
        <v>1196</v>
      </c>
      <c r="C74" s="1466" t="s">
        <v>1192</v>
      </c>
      <c r="D74" s="1551" t="s">
        <v>160</v>
      </c>
      <c r="E74" s="1467" t="s">
        <v>115</v>
      </c>
      <c r="F74" s="1467" t="s">
        <v>18</v>
      </c>
      <c r="G74" s="1533">
        <v>30000</v>
      </c>
    </row>
    <row r="75" spans="1:7" x14ac:dyDescent="0.3">
      <c r="A75" s="1445"/>
      <c r="B75" s="1483"/>
      <c r="C75" s="1515" t="s">
        <v>1193</v>
      </c>
      <c r="D75" s="1544" t="s">
        <v>1194</v>
      </c>
      <c r="E75" s="1477" t="s">
        <v>144</v>
      </c>
      <c r="F75" s="1477" t="s">
        <v>18</v>
      </c>
      <c r="G75" s="1545"/>
    </row>
    <row r="76" spans="1:7" x14ac:dyDescent="0.3">
      <c r="A76" s="1602">
        <v>4</v>
      </c>
      <c r="B76" s="1501" t="s">
        <v>1126</v>
      </c>
      <c r="C76" s="1479"/>
      <c r="D76" s="1571" t="s">
        <v>1127</v>
      </c>
      <c r="E76" s="1430" t="s">
        <v>1128</v>
      </c>
      <c r="F76" s="1431" t="s">
        <v>1129</v>
      </c>
      <c r="G76" s="1502"/>
    </row>
    <row r="77" spans="1:7" x14ac:dyDescent="0.3">
      <c r="A77" s="1603"/>
      <c r="B77" s="1439">
        <v>1</v>
      </c>
      <c r="C77" s="1447" t="s">
        <v>1143</v>
      </c>
      <c r="D77" s="1572" t="s">
        <v>1090</v>
      </c>
      <c r="E77" s="1444" t="s">
        <v>1091</v>
      </c>
      <c r="F77" s="1435"/>
      <c r="G77" s="1441"/>
    </row>
    <row r="78" spans="1:7" x14ac:dyDescent="0.3">
      <c r="A78" s="1603"/>
      <c r="B78" s="1473">
        <v>2</v>
      </c>
      <c r="C78" s="1513" t="s">
        <v>697</v>
      </c>
      <c r="D78" s="1573" t="s">
        <v>295</v>
      </c>
      <c r="E78" s="1517" t="s">
        <v>939</v>
      </c>
      <c r="F78" s="1475"/>
      <c r="G78" s="1489">
        <v>70000</v>
      </c>
    </row>
    <row r="79" spans="1:7" x14ac:dyDescent="0.3">
      <c r="A79" s="1603"/>
      <c r="B79" s="1473"/>
      <c r="C79" s="1513"/>
      <c r="D79" s="1573" t="s">
        <v>297</v>
      </c>
      <c r="E79" s="1517" t="s">
        <v>990</v>
      </c>
      <c r="F79" s="1475"/>
      <c r="G79" s="1489"/>
    </row>
    <row r="80" spans="1:7" x14ac:dyDescent="0.3">
      <c r="A80" s="1603"/>
      <c r="B80" s="1473">
        <v>3</v>
      </c>
      <c r="C80" s="1513" t="s">
        <v>736</v>
      </c>
      <c r="D80" s="1573" t="s">
        <v>1144</v>
      </c>
      <c r="E80" s="1517" t="s">
        <v>1094</v>
      </c>
      <c r="F80" s="1475"/>
      <c r="G80" s="1489"/>
    </row>
    <row r="81" spans="1:8" x14ac:dyDescent="0.3">
      <c r="A81" s="1604"/>
      <c r="B81" s="1470"/>
      <c r="C81" s="1491"/>
      <c r="D81" s="1574"/>
      <c r="E81" s="1503"/>
      <c r="F81" s="1504"/>
      <c r="G81" s="1492"/>
    </row>
    <row r="82" spans="1:8" x14ac:dyDescent="0.3">
      <c r="A82" s="1602">
        <v>5</v>
      </c>
      <c r="B82" s="1605" t="s">
        <v>1130</v>
      </c>
      <c r="C82" s="1606"/>
      <c r="D82" s="1575" t="s">
        <v>1131</v>
      </c>
      <c r="E82" s="1430" t="s">
        <v>115</v>
      </c>
      <c r="F82" s="1505"/>
      <c r="G82" s="1506"/>
    </row>
    <row r="83" spans="1:8" ht="21" x14ac:dyDescent="0.35">
      <c r="A83" s="1603"/>
      <c r="B83" s="1507">
        <v>1</v>
      </c>
      <c r="C83" s="1455" t="s">
        <v>1141</v>
      </c>
      <c r="D83" s="1581" t="s">
        <v>1221</v>
      </c>
      <c r="E83" s="1511" t="s">
        <v>985</v>
      </c>
      <c r="F83" s="1512" t="s">
        <v>27</v>
      </c>
      <c r="G83" s="1486">
        <v>50000</v>
      </c>
      <c r="H83" s="1434"/>
    </row>
    <row r="84" spans="1:8" x14ac:dyDescent="0.3">
      <c r="A84" s="1603"/>
      <c r="B84" s="1439"/>
      <c r="C84" s="1466" t="s">
        <v>928</v>
      </c>
      <c r="D84" s="1580"/>
      <c r="E84" s="1444"/>
      <c r="F84" s="1435"/>
      <c r="G84" s="1485"/>
    </row>
    <row r="85" spans="1:8" x14ac:dyDescent="0.3">
      <c r="A85" s="1603"/>
      <c r="B85" s="1439">
        <v>2</v>
      </c>
      <c r="C85" s="1466" t="s">
        <v>921</v>
      </c>
      <c r="D85" s="1551" t="s">
        <v>1222</v>
      </c>
      <c r="E85" s="1444" t="s">
        <v>1145</v>
      </c>
      <c r="F85" s="1435" t="s">
        <v>1132</v>
      </c>
      <c r="G85" s="1485">
        <v>10000000</v>
      </c>
    </row>
    <row r="86" spans="1:8" x14ac:dyDescent="0.3">
      <c r="A86" s="1603"/>
      <c r="B86" s="1439">
        <v>3</v>
      </c>
      <c r="C86" s="1466" t="s">
        <v>658</v>
      </c>
      <c r="D86" s="1551" t="s">
        <v>1223</v>
      </c>
      <c r="E86" s="1435" t="s">
        <v>992</v>
      </c>
      <c r="F86" s="1435" t="s">
        <v>1132</v>
      </c>
      <c r="G86" s="1485" t="s">
        <v>1146</v>
      </c>
    </row>
    <row r="87" spans="1:8" x14ac:dyDescent="0.3">
      <c r="A87" s="1603"/>
      <c r="B87" s="1439"/>
      <c r="C87" s="1519" t="s">
        <v>591</v>
      </c>
      <c r="D87" s="1551" t="s">
        <v>1224</v>
      </c>
      <c r="E87" s="1508"/>
      <c r="F87" s="1435"/>
      <c r="G87" s="1518" t="s">
        <v>1147</v>
      </c>
    </row>
    <row r="88" spans="1:8" x14ac:dyDescent="0.3">
      <c r="A88" s="1603"/>
      <c r="B88" s="1439"/>
      <c r="C88" s="1586" t="s">
        <v>592</v>
      </c>
      <c r="D88" s="1551"/>
      <c r="E88" s="1508"/>
      <c r="F88" s="1435"/>
      <c r="G88" s="1518"/>
    </row>
    <row r="89" spans="1:8" x14ac:dyDescent="0.3">
      <c r="A89" s="1603"/>
      <c r="B89" s="1439">
        <v>4</v>
      </c>
      <c r="C89" s="1586" t="s">
        <v>657</v>
      </c>
      <c r="D89" s="1551" t="s">
        <v>1225</v>
      </c>
      <c r="E89" s="1435" t="s">
        <v>949</v>
      </c>
      <c r="F89" s="1435" t="s">
        <v>938</v>
      </c>
      <c r="G89" s="1518">
        <v>500000</v>
      </c>
    </row>
    <row r="90" spans="1:8" x14ac:dyDescent="0.3">
      <c r="A90" s="1603"/>
      <c r="B90" s="1439"/>
      <c r="C90" s="1586"/>
      <c r="D90" s="1551"/>
      <c r="E90" s="1508"/>
      <c r="F90" s="1435"/>
      <c r="G90" s="1518"/>
    </row>
    <row r="91" spans="1:8" x14ac:dyDescent="0.3">
      <c r="A91" s="1604"/>
      <c r="B91" s="1587"/>
      <c r="C91" s="1520"/>
      <c r="D91" s="1588"/>
      <c r="E91" s="1589"/>
      <c r="F91" s="1589"/>
      <c r="G91" s="1590"/>
      <c r="H91" s="1434"/>
    </row>
    <row r="92" spans="1:8" x14ac:dyDescent="0.3">
      <c r="A92" s="1448"/>
      <c r="D92" s="8"/>
      <c r="F92" s="34"/>
      <c r="G92" s="8"/>
      <c r="H92" s="1434"/>
    </row>
  </sheetData>
  <mergeCells count="9">
    <mergeCell ref="A76:A81"/>
    <mergeCell ref="A82:A91"/>
    <mergeCell ref="B82:C82"/>
    <mergeCell ref="A1:G1"/>
    <mergeCell ref="B3:C3"/>
    <mergeCell ref="A4:A7"/>
    <mergeCell ref="B9:C9"/>
    <mergeCell ref="A14:A27"/>
    <mergeCell ref="G29:G35"/>
  </mergeCells>
  <printOptions horizontalCentered="1"/>
  <pageMargins left="0.43025362318840582" right="0.12387387387387387" top="0.74803149606299213" bottom="0.74803149606299213" header="0.31496062992125984" footer="0.31496062992125984"/>
  <pageSetup paperSize="9" scale="65" fitToWidth="0" fitToHeight="0" orientation="landscape" r:id="rId1"/>
  <headerFooter scaleWithDoc="0" alignWithMargins="0">
    <oddHeader xml:space="preserve">&amp;R&amp;"Angsana New,ธรรมดา"&amp;18 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T35"/>
  <sheetViews>
    <sheetView view="pageLayout" topLeftCell="B4" zoomScale="70" zoomScaleNormal="70" zoomScalePageLayoutView="70" workbookViewId="0">
      <selection activeCell="A23" sqref="A23:D23"/>
    </sheetView>
  </sheetViews>
  <sheetFormatPr defaultColWidth="8.75" defaultRowHeight="21" x14ac:dyDescent="0.35"/>
  <cols>
    <col min="1" max="1" width="9" style="15" hidden="1" customWidth="1"/>
    <col min="2" max="2" width="15.5" style="15" customWidth="1"/>
    <col min="3" max="3" width="45" style="15" customWidth="1"/>
    <col min="4" max="4" width="17.125" style="15" hidden="1" customWidth="1"/>
    <col min="5" max="5" width="16.25" style="15" bestFit="1" customWidth="1"/>
    <col min="6" max="7" width="4.75" style="15" bestFit="1" customWidth="1"/>
    <col min="8" max="9" width="4.5" style="15" bestFit="1" customWidth="1"/>
    <col min="10" max="10" width="4.875" style="15" bestFit="1" customWidth="1"/>
    <col min="11" max="11" width="4.5" style="15" bestFit="1" customWidth="1"/>
    <col min="12" max="13" width="4.875" style="15" bestFit="1" customWidth="1"/>
    <col min="14" max="14" width="4.25" style="15" bestFit="1" customWidth="1"/>
    <col min="15" max="15" width="4.75" style="15" bestFit="1" customWidth="1"/>
    <col min="16" max="16" width="4.5" style="15" bestFit="1" customWidth="1"/>
    <col min="17" max="17" width="4.375" style="15" bestFit="1" customWidth="1"/>
    <col min="18" max="18" width="36.5" style="15" customWidth="1"/>
    <col min="19" max="19" width="28" style="15" customWidth="1"/>
    <col min="20" max="16384" width="8.75" style="15"/>
  </cols>
  <sheetData>
    <row r="2" spans="1:19" ht="21.75" thickBot="1" x14ac:dyDescent="0.4"/>
    <row r="3" spans="1:19" s="840" customFormat="1" ht="24.95" customHeight="1" x14ac:dyDescent="0.35">
      <c r="A3" s="15"/>
      <c r="B3" s="1665" t="s">
        <v>530</v>
      </c>
      <c r="C3" s="1666"/>
      <c r="D3" s="1666"/>
      <c r="E3" s="1666"/>
      <c r="F3" s="1666"/>
      <c r="G3" s="1666"/>
      <c r="H3" s="1666"/>
      <c r="I3" s="1666"/>
      <c r="J3" s="1666"/>
      <c r="K3" s="1666"/>
      <c r="L3" s="1666"/>
      <c r="M3" s="1666"/>
      <c r="N3" s="1666"/>
      <c r="O3" s="1666"/>
      <c r="P3" s="1666"/>
      <c r="Q3" s="1666"/>
      <c r="R3" s="1666"/>
      <c r="S3" s="1667"/>
    </row>
    <row r="4" spans="1:19" s="840" customFormat="1" ht="24.95" customHeight="1" thickBot="1" x14ac:dyDescent="0.4">
      <c r="A4" s="15"/>
      <c r="B4" s="1668" t="s">
        <v>1082</v>
      </c>
      <c r="C4" s="1669"/>
      <c r="D4" s="1669"/>
      <c r="E4" s="1669"/>
      <c r="F4" s="1669"/>
      <c r="G4" s="1669"/>
      <c r="H4" s="1669"/>
      <c r="I4" s="1669"/>
      <c r="J4" s="1669"/>
      <c r="K4" s="1669"/>
      <c r="L4" s="1669"/>
      <c r="M4" s="1669"/>
      <c r="N4" s="1669"/>
      <c r="O4" s="1669"/>
      <c r="P4" s="1669"/>
      <c r="Q4" s="1669"/>
      <c r="R4" s="1669"/>
      <c r="S4" s="1670"/>
    </row>
    <row r="5" spans="1:19" ht="24.95" customHeight="1" x14ac:dyDescent="0.35">
      <c r="B5" s="1671" t="s">
        <v>775</v>
      </c>
      <c r="C5" s="1672"/>
      <c r="D5" s="1677" t="s">
        <v>922</v>
      </c>
      <c r="E5" s="1678"/>
      <c r="F5" s="1678"/>
      <c r="G5" s="1678"/>
      <c r="H5" s="1678"/>
      <c r="I5" s="1678"/>
      <c r="J5" s="1678"/>
      <c r="K5" s="1678"/>
      <c r="L5" s="1678"/>
      <c r="M5" s="1678"/>
      <c r="N5" s="1678"/>
      <c r="O5" s="1678"/>
      <c r="P5" s="1678"/>
      <c r="Q5" s="1678"/>
      <c r="R5" s="1678"/>
      <c r="S5" s="1679"/>
    </row>
    <row r="6" spans="1:19" x14ac:dyDescent="0.35">
      <c r="B6" s="1673"/>
      <c r="C6" s="1674"/>
      <c r="D6" s="137"/>
      <c r="E6" s="905" t="s">
        <v>923</v>
      </c>
      <c r="F6" s="137"/>
      <c r="G6" s="137"/>
      <c r="H6" s="905"/>
      <c r="I6" s="137"/>
      <c r="J6" s="137"/>
      <c r="K6" s="137"/>
      <c r="L6" s="137"/>
      <c r="M6" s="137"/>
      <c r="N6" s="137"/>
      <c r="O6" s="137"/>
      <c r="P6" s="137"/>
      <c r="Q6" s="137"/>
      <c r="R6" s="137"/>
      <c r="S6" s="289"/>
    </row>
    <row r="7" spans="1:19" ht="21.75" thickBot="1" x14ac:dyDescent="0.4">
      <c r="B7" s="1675"/>
      <c r="C7" s="1676"/>
      <c r="D7" s="1680" t="s">
        <v>924</v>
      </c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2"/>
    </row>
    <row r="8" spans="1:19" x14ac:dyDescent="0.35">
      <c r="B8" s="1683" t="s">
        <v>776</v>
      </c>
      <c r="C8" s="1684"/>
      <c r="D8" s="1687" t="s">
        <v>698</v>
      </c>
      <c r="E8" s="1688"/>
      <c r="F8" s="1688"/>
      <c r="G8" s="1688"/>
      <c r="H8" s="1688"/>
      <c r="I8" s="1688"/>
      <c r="J8" s="1688"/>
      <c r="K8" s="1688"/>
      <c r="L8" s="1688"/>
      <c r="M8" s="1688"/>
      <c r="N8" s="1688"/>
      <c r="O8" s="1688"/>
      <c r="P8" s="1688"/>
      <c r="Q8" s="1689"/>
      <c r="R8" s="1693" t="s">
        <v>531</v>
      </c>
      <c r="S8" s="1694"/>
    </row>
    <row r="9" spans="1:19" ht="20.25" customHeight="1" x14ac:dyDescent="0.35">
      <c r="B9" s="1685"/>
      <c r="C9" s="1686"/>
      <c r="D9" s="1690"/>
      <c r="E9" s="1691"/>
      <c r="F9" s="1691"/>
      <c r="G9" s="1691"/>
      <c r="H9" s="1691"/>
      <c r="I9" s="1691"/>
      <c r="J9" s="1691"/>
      <c r="K9" s="1691"/>
      <c r="L9" s="1691"/>
      <c r="M9" s="1691"/>
      <c r="N9" s="1691"/>
      <c r="O9" s="1691"/>
      <c r="P9" s="1691"/>
      <c r="Q9" s="1692"/>
      <c r="R9" s="1695" t="s">
        <v>125</v>
      </c>
      <c r="S9" s="1696"/>
    </row>
    <row r="10" spans="1:19" ht="20.25" customHeight="1" x14ac:dyDescent="0.35">
      <c r="B10" s="1646" t="s">
        <v>99</v>
      </c>
      <c r="C10" s="1647"/>
      <c r="D10" s="1650" t="s">
        <v>740</v>
      </c>
      <c r="E10" s="1651"/>
      <c r="F10" s="1651"/>
      <c r="G10" s="1651"/>
      <c r="H10" s="1651"/>
      <c r="I10" s="1651"/>
      <c r="J10" s="1651"/>
      <c r="K10" s="1651"/>
      <c r="L10" s="1651"/>
      <c r="M10" s="1651"/>
      <c r="N10" s="1651"/>
      <c r="O10" s="1651"/>
      <c r="P10" s="1651"/>
      <c r="Q10" s="1652"/>
      <c r="R10" s="341" t="s">
        <v>616</v>
      </c>
      <c r="S10" s="97"/>
    </row>
    <row r="11" spans="1:19" ht="21.75" thickBot="1" x14ac:dyDescent="0.4">
      <c r="B11" s="1648"/>
      <c r="C11" s="1649"/>
      <c r="D11" s="1370" t="s">
        <v>741</v>
      </c>
      <c r="E11" s="1370"/>
      <c r="F11" s="1370"/>
      <c r="G11" s="1370"/>
      <c r="H11" s="1370"/>
      <c r="I11" s="1370"/>
      <c r="J11" s="1370"/>
      <c r="K11" s="1370"/>
      <c r="L11" s="1370"/>
      <c r="M11" s="1370"/>
      <c r="N11" s="1370"/>
      <c r="O11" s="1370"/>
      <c r="P11" s="1370"/>
      <c r="Q11" s="1371"/>
      <c r="R11" s="1653" t="s">
        <v>93</v>
      </c>
      <c r="S11" s="1654"/>
    </row>
    <row r="12" spans="1:19" ht="21.75" thickBot="1" x14ac:dyDescent="0.4">
      <c r="B12" s="1655" t="s">
        <v>532</v>
      </c>
      <c r="C12" s="1656"/>
      <c r="D12" s="1656"/>
      <c r="E12" s="1036" t="s">
        <v>603</v>
      </c>
      <c r="F12" s="1659" t="s">
        <v>533</v>
      </c>
      <c r="G12" s="1660"/>
      <c r="H12" s="1660"/>
      <c r="I12" s="1660"/>
      <c r="J12" s="1660"/>
      <c r="K12" s="1660"/>
      <c r="L12" s="1660"/>
      <c r="M12" s="1660"/>
      <c r="N12" s="1660"/>
      <c r="O12" s="1660"/>
      <c r="P12" s="1660"/>
      <c r="Q12" s="1661"/>
      <c r="R12" s="130" t="s">
        <v>534</v>
      </c>
      <c r="S12" s="839" t="s">
        <v>535</v>
      </c>
    </row>
    <row r="13" spans="1:19" x14ac:dyDescent="0.35">
      <c r="B13" s="1657"/>
      <c r="C13" s="1658"/>
      <c r="D13" s="1658"/>
      <c r="E13" s="178" t="s">
        <v>96</v>
      </c>
      <c r="F13" s="223" t="s">
        <v>0</v>
      </c>
      <c r="G13" s="224" t="s">
        <v>1</v>
      </c>
      <c r="H13" s="225" t="s">
        <v>2</v>
      </c>
      <c r="I13" s="226" t="s">
        <v>3</v>
      </c>
      <c r="J13" s="226" t="s">
        <v>4</v>
      </c>
      <c r="K13" s="226" t="s">
        <v>5</v>
      </c>
      <c r="L13" s="226" t="s">
        <v>6</v>
      </c>
      <c r="M13" s="226" t="s">
        <v>7</v>
      </c>
      <c r="N13" s="226" t="s">
        <v>8</v>
      </c>
      <c r="O13" s="226" t="s">
        <v>9</v>
      </c>
      <c r="P13" s="226" t="s">
        <v>10</v>
      </c>
      <c r="Q13" s="225" t="s">
        <v>11</v>
      </c>
      <c r="R13" s="1360" t="s">
        <v>126</v>
      </c>
      <c r="S13" s="92" t="s">
        <v>127</v>
      </c>
    </row>
    <row r="14" spans="1:19" x14ac:dyDescent="0.35">
      <c r="B14" s="1662" t="s">
        <v>128</v>
      </c>
      <c r="C14" s="1663"/>
      <c r="D14" s="1664"/>
      <c r="E14" s="212">
        <v>10</v>
      </c>
      <c r="F14" s="294">
        <v>2.5</v>
      </c>
      <c r="G14" s="294">
        <v>2.5</v>
      </c>
      <c r="H14" s="294">
        <v>2.5</v>
      </c>
      <c r="I14" s="294">
        <v>2.5</v>
      </c>
      <c r="J14" s="1071"/>
      <c r="K14" s="433"/>
      <c r="L14" s="434"/>
      <c r="M14" s="434"/>
      <c r="N14" s="434"/>
      <c r="O14" s="434"/>
      <c r="P14" s="434"/>
      <c r="Q14" s="704"/>
      <c r="R14" s="1360" t="s">
        <v>602</v>
      </c>
      <c r="S14" s="374"/>
    </row>
    <row r="15" spans="1:19" ht="21.75" thickBot="1" x14ac:dyDescent="0.4">
      <c r="B15" s="1641" t="s">
        <v>129</v>
      </c>
      <c r="C15" s="1642"/>
      <c r="D15" s="1643"/>
      <c r="E15" s="213">
        <v>10</v>
      </c>
      <c r="F15" s="378">
        <v>2.5</v>
      </c>
      <c r="G15" s="378">
        <v>2.5</v>
      </c>
      <c r="H15" s="378">
        <v>2.5</v>
      </c>
      <c r="I15" s="296">
        <v>2.5</v>
      </c>
      <c r="J15" s="721"/>
      <c r="K15" s="706"/>
      <c r="L15" s="705"/>
      <c r="M15" s="705"/>
      <c r="N15" s="705"/>
      <c r="O15" s="705"/>
      <c r="P15" s="705"/>
      <c r="Q15" s="707"/>
      <c r="R15" s="534"/>
      <c r="S15" s="374"/>
    </row>
    <row r="16" spans="1:19" ht="21.75" thickBot="1" x14ac:dyDescent="0.4">
      <c r="B16" s="1635" t="s">
        <v>440</v>
      </c>
      <c r="C16" s="1636"/>
      <c r="D16" s="1637"/>
      <c r="E16" s="214">
        <v>40</v>
      </c>
      <c r="F16" s="93"/>
      <c r="G16" s="439"/>
      <c r="H16" s="296">
        <v>4</v>
      </c>
      <c r="I16" s="296">
        <v>4</v>
      </c>
      <c r="J16" s="296">
        <v>4</v>
      </c>
      <c r="K16" s="296">
        <v>4</v>
      </c>
      <c r="L16" s="296">
        <v>4</v>
      </c>
      <c r="M16" s="296">
        <v>4</v>
      </c>
      <c r="N16" s="296">
        <v>4</v>
      </c>
      <c r="O16" s="296">
        <v>4</v>
      </c>
      <c r="P16" s="296">
        <v>4</v>
      </c>
      <c r="Q16" s="380">
        <v>4</v>
      </c>
      <c r="R16" s="336" t="s">
        <v>541</v>
      </c>
      <c r="S16" s="506"/>
    </row>
    <row r="17" spans="2:20" x14ac:dyDescent="0.35">
      <c r="B17" s="1635" t="s">
        <v>131</v>
      </c>
      <c r="C17" s="1636"/>
      <c r="D17" s="1637"/>
      <c r="E17" s="214"/>
      <c r="F17" s="93"/>
      <c r="G17" s="244"/>
      <c r="H17" s="93"/>
      <c r="I17" s="244"/>
      <c r="J17" s="93"/>
      <c r="K17" s="245"/>
      <c r="L17" s="93"/>
      <c r="M17" s="93"/>
      <c r="N17" s="93"/>
      <c r="O17" s="93"/>
      <c r="P17" s="93"/>
      <c r="Q17" s="94"/>
      <c r="R17" s="1644" t="s">
        <v>130</v>
      </c>
      <c r="S17" s="1645"/>
    </row>
    <row r="18" spans="2:20" ht="21.75" thickBot="1" x14ac:dyDescent="0.4">
      <c r="B18" s="1635" t="s">
        <v>132</v>
      </c>
      <c r="C18" s="1636"/>
      <c r="D18" s="1637"/>
      <c r="E18" s="214"/>
      <c r="F18" s="93"/>
      <c r="G18" s="244"/>
      <c r="H18" s="93"/>
      <c r="I18" s="244"/>
      <c r="J18" s="93"/>
      <c r="K18" s="245"/>
      <c r="L18" s="93"/>
      <c r="M18" s="93"/>
      <c r="N18" s="93"/>
      <c r="O18" s="93"/>
      <c r="P18" s="93"/>
      <c r="Q18" s="94"/>
      <c r="R18" s="89"/>
      <c r="S18" s="91"/>
    </row>
    <row r="19" spans="2:20" ht="21.75" thickBot="1" x14ac:dyDescent="0.4">
      <c r="B19" s="1635" t="s">
        <v>133</v>
      </c>
      <c r="C19" s="1636"/>
      <c r="D19" s="1637"/>
      <c r="E19" s="214"/>
      <c r="F19" s="239"/>
      <c r="G19" s="240"/>
      <c r="H19" s="239"/>
      <c r="I19" s="240"/>
      <c r="J19" s="239"/>
      <c r="K19" s="241"/>
      <c r="L19" s="239"/>
      <c r="M19" s="239"/>
      <c r="N19" s="239"/>
      <c r="O19" s="239"/>
      <c r="P19" s="239"/>
      <c r="Q19" s="243"/>
      <c r="R19" s="336" t="s">
        <v>542</v>
      </c>
      <c r="S19" s="506"/>
    </row>
    <row r="20" spans="2:20" x14ac:dyDescent="0.35">
      <c r="B20" s="1635" t="s">
        <v>135</v>
      </c>
      <c r="C20" s="1636"/>
      <c r="D20" s="1637"/>
      <c r="E20" s="214">
        <v>10</v>
      </c>
      <c r="F20" s="93"/>
      <c r="G20" s="244"/>
      <c r="H20" s="295">
        <v>1</v>
      </c>
      <c r="I20" s="295">
        <v>1</v>
      </c>
      <c r="J20" s="295">
        <v>1</v>
      </c>
      <c r="K20" s="295">
        <v>1</v>
      </c>
      <c r="L20" s="295">
        <v>1</v>
      </c>
      <c r="M20" s="295">
        <v>1</v>
      </c>
      <c r="N20" s="295">
        <v>1</v>
      </c>
      <c r="O20" s="295">
        <v>1</v>
      </c>
      <c r="P20" s="295">
        <v>1</v>
      </c>
      <c r="Q20" s="295">
        <v>1</v>
      </c>
      <c r="R20" s="135" t="s">
        <v>134</v>
      </c>
      <c r="S20" s="201"/>
    </row>
    <row r="21" spans="2:20" ht="21.75" thickBot="1" x14ac:dyDescent="0.4">
      <c r="B21" s="1635" t="s">
        <v>136</v>
      </c>
      <c r="C21" s="1636"/>
      <c r="D21" s="1637"/>
      <c r="E21" s="214"/>
      <c r="F21" s="93"/>
      <c r="G21" s="244"/>
      <c r="H21" s="93"/>
      <c r="I21" s="244"/>
      <c r="J21" s="93"/>
      <c r="K21" s="245"/>
      <c r="L21" s="93"/>
      <c r="M21" s="93"/>
      <c r="N21" s="93"/>
      <c r="O21" s="93"/>
      <c r="P21" s="93"/>
      <c r="Q21" s="94"/>
      <c r="R21" s="89"/>
      <c r="S21" s="91"/>
    </row>
    <row r="22" spans="2:20" ht="21.75" thickBot="1" x14ac:dyDescent="0.4">
      <c r="B22" s="1635" t="s">
        <v>705</v>
      </c>
      <c r="C22" s="1636"/>
      <c r="D22" s="1637"/>
      <c r="E22" s="214">
        <v>20</v>
      </c>
      <c r="F22" s="93"/>
      <c r="G22" s="244"/>
      <c r="H22" s="295">
        <v>5</v>
      </c>
      <c r="I22" s="240"/>
      <c r="J22" s="239"/>
      <c r="K22" s="1030">
        <v>5</v>
      </c>
      <c r="L22" s="239"/>
      <c r="M22" s="239"/>
      <c r="N22" s="295">
        <v>5</v>
      </c>
      <c r="O22" s="93"/>
      <c r="P22" s="93"/>
      <c r="Q22" s="298">
        <v>5</v>
      </c>
      <c r="R22" s="1625" t="s">
        <v>537</v>
      </c>
      <c r="S22" s="1626"/>
    </row>
    <row r="23" spans="2:20" x14ac:dyDescent="0.35">
      <c r="B23" s="1635" t="s">
        <v>137</v>
      </c>
      <c r="C23" s="1636"/>
      <c r="D23" s="1637"/>
      <c r="E23" s="179">
        <v>10</v>
      </c>
      <c r="F23" s="99"/>
      <c r="G23" s="100"/>
      <c r="H23" s="99"/>
      <c r="I23" s="100"/>
      <c r="J23" s="99"/>
      <c r="K23" s="101"/>
      <c r="L23" s="99"/>
      <c r="M23" s="99"/>
      <c r="N23" s="99"/>
      <c r="O23" s="99"/>
      <c r="P23" s="99"/>
      <c r="Q23" s="343">
        <v>10</v>
      </c>
      <c r="R23" s="1361" t="s">
        <v>12</v>
      </c>
      <c r="S23" s="227" t="s">
        <v>13</v>
      </c>
      <c r="T23" s="137"/>
    </row>
    <row r="24" spans="2:20" x14ac:dyDescent="0.35">
      <c r="B24" s="1380"/>
      <c r="C24" s="1381"/>
      <c r="D24" s="1382"/>
      <c r="E24" s="179"/>
      <c r="F24" s="99"/>
      <c r="G24" s="100"/>
      <c r="H24" s="99"/>
      <c r="I24" s="100"/>
      <c r="J24" s="99"/>
      <c r="K24" s="101"/>
      <c r="L24" s="99"/>
      <c r="M24" s="99"/>
      <c r="N24" s="99"/>
      <c r="O24" s="99"/>
      <c r="P24" s="99"/>
      <c r="Q24" s="103"/>
      <c r="R24" s="1364"/>
      <c r="S24" s="417"/>
    </row>
    <row r="25" spans="2:20" x14ac:dyDescent="0.35">
      <c r="B25" s="1380"/>
      <c r="C25" s="1353"/>
      <c r="D25" s="1382"/>
      <c r="E25" s="1382"/>
      <c r="F25" s="425"/>
      <c r="G25" s="426"/>
      <c r="H25" s="425"/>
      <c r="I25" s="426"/>
      <c r="J25" s="425"/>
      <c r="K25" s="427"/>
      <c r="L25" s="425"/>
      <c r="M25" s="425"/>
      <c r="N25" s="425"/>
      <c r="O25" s="425"/>
      <c r="P25" s="425"/>
      <c r="Q25" s="430"/>
      <c r="R25" s="1375" t="s">
        <v>14</v>
      </c>
      <c r="S25" s="718"/>
    </row>
    <row r="26" spans="2:20" ht="21.75" thickBot="1" x14ac:dyDescent="0.4">
      <c r="B26" s="1638"/>
      <c r="C26" s="1639"/>
      <c r="D26" s="1640"/>
      <c r="E26" s="180"/>
      <c r="F26" s="104"/>
      <c r="G26" s="105"/>
      <c r="H26" s="104"/>
      <c r="I26" s="105"/>
      <c r="J26" s="104"/>
      <c r="K26" s="106"/>
      <c r="L26" s="104"/>
      <c r="M26" s="104"/>
      <c r="N26" s="104"/>
      <c r="O26" s="104"/>
      <c r="P26" s="104"/>
      <c r="Q26" s="107"/>
      <c r="R26" s="137"/>
      <c r="S26" s="291"/>
    </row>
    <row r="27" spans="2:20" ht="21.75" thickBot="1" x14ac:dyDescent="0.4">
      <c r="B27" s="1622" t="s">
        <v>98</v>
      </c>
      <c r="C27" s="1623"/>
      <c r="D27" s="1624"/>
      <c r="E27" s="108">
        <f>SUM(E14:E26)</f>
        <v>100</v>
      </c>
      <c r="F27" s="109"/>
      <c r="G27" s="110"/>
      <c r="H27" s="109"/>
      <c r="I27" s="110"/>
      <c r="J27" s="109"/>
      <c r="K27" s="110"/>
      <c r="L27" s="111"/>
      <c r="M27" s="111"/>
      <c r="N27" s="111"/>
      <c r="O27" s="111"/>
      <c r="P27" s="111"/>
      <c r="Q27" s="112"/>
      <c r="R27" s="1625" t="s">
        <v>585</v>
      </c>
      <c r="S27" s="1626"/>
    </row>
    <row r="28" spans="2:20" x14ac:dyDescent="0.35">
      <c r="B28" s="1627" t="s">
        <v>107</v>
      </c>
      <c r="C28" s="1628"/>
      <c r="D28" s="1629"/>
      <c r="E28" s="185" t="s">
        <v>105</v>
      </c>
      <c r="F28" s="113">
        <f>SUM(F14:F26)</f>
        <v>5</v>
      </c>
      <c r="G28" s="113">
        <f>SUM(G14:G26)</f>
        <v>5</v>
      </c>
      <c r="H28" s="113">
        <f>SUM(H14:H26)</f>
        <v>15</v>
      </c>
      <c r="I28" s="113">
        <f>SUM(I14:I26)</f>
        <v>10</v>
      </c>
      <c r="J28" s="113">
        <f>+J16+J20</f>
        <v>5</v>
      </c>
      <c r="K28" s="113">
        <f>SUM(K15:K26)</f>
        <v>10</v>
      </c>
      <c r="L28" s="113">
        <f>SUM(L15:L26)</f>
        <v>5</v>
      </c>
      <c r="M28" s="113">
        <f>SUM(M14:M26)</f>
        <v>5</v>
      </c>
      <c r="N28" s="113">
        <f>SUM(N14:N26)</f>
        <v>10</v>
      </c>
      <c r="O28" s="113">
        <f>SUM(O14:O26)</f>
        <v>5</v>
      </c>
      <c r="P28" s="113">
        <f>SUM(P15:P26)</f>
        <v>5</v>
      </c>
      <c r="Q28" s="114">
        <f>SUM(Q15:Q26)</f>
        <v>20</v>
      </c>
      <c r="R28" s="1356" t="s">
        <v>117</v>
      </c>
      <c r="S28" s="1357"/>
    </row>
    <row r="29" spans="2:20" x14ac:dyDescent="0.35">
      <c r="B29" s="1630"/>
      <c r="C29" s="1631"/>
      <c r="D29" s="1632"/>
      <c r="E29" s="188" t="s">
        <v>106</v>
      </c>
      <c r="F29" s="115">
        <f>F28</f>
        <v>5</v>
      </c>
      <c r="G29" s="113">
        <f>SUM(F28:G28)</f>
        <v>10</v>
      </c>
      <c r="H29" s="113">
        <f>SUM(F28:H28)</f>
        <v>25</v>
      </c>
      <c r="I29" s="113">
        <f>SUM(F28:I28)</f>
        <v>35</v>
      </c>
      <c r="J29" s="113">
        <f>SUM(F28:J28)</f>
        <v>40</v>
      </c>
      <c r="K29" s="113">
        <f>SUM(F28:K28)</f>
        <v>50</v>
      </c>
      <c r="L29" s="113">
        <f>SUM(F28:L28)</f>
        <v>55</v>
      </c>
      <c r="M29" s="113">
        <f>SUM(F28:M28)</f>
        <v>60</v>
      </c>
      <c r="N29" s="113">
        <f>SUM(F28:N28)</f>
        <v>70</v>
      </c>
      <c r="O29" s="113">
        <f>SUM(F28:O28)</f>
        <v>75</v>
      </c>
      <c r="P29" s="113">
        <f>SUM(F28:P28)</f>
        <v>80</v>
      </c>
      <c r="Q29" s="114">
        <f>SUM(F28:Q28)</f>
        <v>100</v>
      </c>
      <c r="R29" s="1633"/>
      <c r="S29" s="1634"/>
    </row>
    <row r="30" spans="2:20" ht="20.25" hidden="1" customHeight="1" x14ac:dyDescent="0.35">
      <c r="B30" s="1614" t="s">
        <v>108</v>
      </c>
      <c r="C30" s="1615"/>
      <c r="D30" s="1616"/>
      <c r="E30" s="190" t="s">
        <v>105</v>
      </c>
      <c r="F30" s="116"/>
      <c r="G30" s="117"/>
      <c r="H30" s="116"/>
      <c r="I30" s="117"/>
      <c r="J30" s="116"/>
      <c r="K30" s="117"/>
      <c r="L30" s="118"/>
      <c r="M30" s="118"/>
      <c r="N30" s="118"/>
      <c r="O30" s="118"/>
      <c r="P30" s="118"/>
      <c r="Q30" s="119"/>
      <c r="R30" s="1358" t="s">
        <v>599</v>
      </c>
      <c r="S30" s="1620">
        <f>Q31</f>
        <v>0</v>
      </c>
    </row>
    <row r="31" spans="2:20" ht="21" hidden="1" customHeight="1" thickBot="1" x14ac:dyDescent="0.4">
      <c r="B31" s="1617"/>
      <c r="C31" s="1618"/>
      <c r="D31" s="1619"/>
      <c r="E31" s="195" t="s">
        <v>109</v>
      </c>
      <c r="F31" s="120">
        <f>F30</f>
        <v>0</v>
      </c>
      <c r="G31" s="121">
        <f>SUM(F30:G30)</f>
        <v>0</v>
      </c>
      <c r="H31" s="121">
        <f>SUM(F30:H30)</f>
        <v>0</v>
      </c>
      <c r="I31" s="121">
        <f>SUM(F30:I30)</f>
        <v>0</v>
      </c>
      <c r="J31" s="121">
        <f>SUM(F30:J30)</f>
        <v>0</v>
      </c>
      <c r="K31" s="121">
        <f>SUM(F30:K30)</f>
        <v>0</v>
      </c>
      <c r="L31" s="121">
        <f>SUM(F30:L30)</f>
        <v>0</v>
      </c>
      <c r="M31" s="121">
        <f>SUM(F30:M30)</f>
        <v>0</v>
      </c>
      <c r="N31" s="121">
        <f>SUM(F30:N30)</f>
        <v>0</v>
      </c>
      <c r="O31" s="121">
        <f>SUM(F30:O30)</f>
        <v>0</v>
      </c>
      <c r="P31" s="121">
        <f>SUM(F30:P30)</f>
        <v>0</v>
      </c>
      <c r="Q31" s="122">
        <f>SUM(F30:Q30)</f>
        <v>0</v>
      </c>
      <c r="R31" s="532"/>
      <c r="S31" s="1621"/>
    </row>
    <row r="32" spans="2:20" hidden="1" x14ac:dyDescent="0.35">
      <c r="B32" s="288"/>
      <c r="C32" s="137"/>
      <c r="D32" s="137"/>
      <c r="E32" s="137"/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37"/>
      <c r="Q32" s="137"/>
      <c r="R32" s="137"/>
      <c r="S32" s="289"/>
    </row>
    <row r="33" spans="2:19" hidden="1" x14ac:dyDescent="0.35">
      <c r="B33" s="288"/>
      <c r="C33" s="137"/>
      <c r="D33" s="137"/>
      <c r="E33" s="137"/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37"/>
      <c r="Q33" s="137"/>
      <c r="R33" s="137"/>
      <c r="S33" s="289"/>
    </row>
    <row r="34" spans="2:19" x14ac:dyDescent="0.35">
      <c r="B34" s="1614" t="s">
        <v>108</v>
      </c>
      <c r="C34" s="1615"/>
      <c r="D34" s="1616"/>
      <c r="E34" s="190" t="s">
        <v>105</v>
      </c>
      <c r="F34" s="116"/>
      <c r="G34" s="117"/>
      <c r="H34" s="116"/>
      <c r="I34" s="117"/>
      <c r="J34" s="116"/>
      <c r="K34" s="117"/>
      <c r="L34" s="118"/>
      <c r="M34" s="118"/>
      <c r="N34" s="118"/>
      <c r="O34" s="118"/>
      <c r="P34" s="118"/>
      <c r="Q34" s="119"/>
      <c r="R34" s="1070" t="s">
        <v>599</v>
      </c>
      <c r="S34" s="1620">
        <f>Q35</f>
        <v>0</v>
      </c>
    </row>
    <row r="35" spans="2:19" ht="21.75" thickBot="1" x14ac:dyDescent="0.4">
      <c r="B35" s="1617"/>
      <c r="C35" s="1618"/>
      <c r="D35" s="1619"/>
      <c r="E35" s="195" t="s">
        <v>109</v>
      </c>
      <c r="F35" s="120">
        <f>F34</f>
        <v>0</v>
      </c>
      <c r="G35" s="121">
        <f>SUM(F34:G34)</f>
        <v>0</v>
      </c>
      <c r="H35" s="121">
        <f>SUM(F34:H34)</f>
        <v>0</v>
      </c>
      <c r="I35" s="121">
        <f>SUM(F34:I34)</f>
        <v>0</v>
      </c>
      <c r="J35" s="121">
        <f>SUM(F34:J34)</f>
        <v>0</v>
      </c>
      <c r="K35" s="121">
        <f>SUM(F34:K34)</f>
        <v>0</v>
      </c>
      <c r="L35" s="121">
        <f>SUM(F34:L34)</f>
        <v>0</v>
      </c>
      <c r="M35" s="121">
        <f>SUM(F34:M34)</f>
        <v>0</v>
      </c>
      <c r="N35" s="121">
        <f>SUM(F34:N34)</f>
        <v>0</v>
      </c>
      <c r="O35" s="121">
        <f>SUM(F34:O34)</f>
        <v>0</v>
      </c>
      <c r="P35" s="121">
        <f>SUM(G34:P34)</f>
        <v>0</v>
      </c>
      <c r="Q35" s="122">
        <f>SUM(F34:Q34)</f>
        <v>0</v>
      </c>
      <c r="R35" s="532"/>
      <c r="S35" s="1621"/>
    </row>
  </sheetData>
  <mergeCells count="35">
    <mergeCell ref="B14:D14"/>
    <mergeCell ref="B3:S3"/>
    <mergeCell ref="B4:S4"/>
    <mergeCell ref="B5:C7"/>
    <mergeCell ref="D5:S5"/>
    <mergeCell ref="D7:S7"/>
    <mergeCell ref="B8:C9"/>
    <mergeCell ref="D8:Q9"/>
    <mergeCell ref="R8:S8"/>
    <mergeCell ref="R9:S9"/>
    <mergeCell ref="B10:C11"/>
    <mergeCell ref="D10:Q10"/>
    <mergeCell ref="R11:S11"/>
    <mergeCell ref="B12:D13"/>
    <mergeCell ref="F12:Q12"/>
    <mergeCell ref="B26:D26"/>
    <mergeCell ref="B15:D15"/>
    <mergeCell ref="B16:D16"/>
    <mergeCell ref="B17:D17"/>
    <mergeCell ref="R17:S17"/>
    <mergeCell ref="B18:D18"/>
    <mergeCell ref="B19:D19"/>
    <mergeCell ref="B20:D20"/>
    <mergeCell ref="B21:D21"/>
    <mergeCell ref="B22:D22"/>
    <mergeCell ref="R22:S22"/>
    <mergeCell ref="B23:D23"/>
    <mergeCell ref="B34:D35"/>
    <mergeCell ref="S34:S35"/>
    <mergeCell ref="B27:D27"/>
    <mergeCell ref="R27:S27"/>
    <mergeCell ref="B28:D29"/>
    <mergeCell ref="R29:S29"/>
    <mergeCell ref="B30:D31"/>
    <mergeCell ref="S30:S31"/>
  </mergeCells>
  <printOptions horizontalCentered="1"/>
  <pageMargins left="0.43025362318840582" right="0.12387387387387387" top="0.74803149606299213" bottom="0.74803149606299213" header="0.31496062992125984" footer="0.31496062992125984"/>
  <pageSetup paperSize="9" scale="65" fitToWidth="0" fitToHeight="0" orientation="landscape" r:id="rId1"/>
  <headerFooter scaleWithDoc="0" alignWithMargins="0">
    <oddHeader>&amp;R&amp;"Angsana New,ธรรมดา"&amp;18 7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4"/>
  <sheetViews>
    <sheetView view="pageLayout" zoomScale="70" zoomScaleNormal="70" zoomScalePageLayoutView="70" workbookViewId="0">
      <selection activeCell="A23" sqref="A23:D23"/>
    </sheetView>
  </sheetViews>
  <sheetFormatPr defaultColWidth="8.75" defaultRowHeight="21" x14ac:dyDescent="0.35"/>
  <cols>
    <col min="1" max="1" width="9" style="15" customWidth="1"/>
    <col min="2" max="2" width="15.625" style="15" customWidth="1"/>
    <col min="3" max="3" width="37.625" style="15" customWidth="1"/>
    <col min="4" max="4" width="16.25" style="15" bestFit="1" customWidth="1"/>
    <col min="5" max="5" width="4.375" style="15" bestFit="1" customWidth="1"/>
    <col min="6" max="6" width="4.75" style="15" bestFit="1" customWidth="1"/>
    <col min="7" max="7" width="4.375" style="15" customWidth="1"/>
    <col min="8" max="11" width="5.875" style="15" bestFit="1" customWidth="1"/>
    <col min="12" max="12" width="4.875" style="15" bestFit="1" customWidth="1"/>
    <col min="13" max="13" width="5.875" style="15" bestFit="1" customWidth="1"/>
    <col min="14" max="14" width="5.625" style="15" customWidth="1"/>
    <col min="15" max="15" width="5.5" style="15" customWidth="1"/>
    <col min="16" max="16" width="5.875" style="15" customWidth="1"/>
    <col min="17" max="17" width="9" style="15" customWidth="1"/>
    <col min="18" max="18" width="28.25" style="15" customWidth="1"/>
    <col min="19" max="19" width="25.3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553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s="840" customFormat="1" ht="24.95" customHeight="1" x14ac:dyDescent="0.35">
      <c r="A3" s="1671" t="s">
        <v>775</v>
      </c>
      <c r="B3" s="1672"/>
      <c r="C3" s="1678" t="s">
        <v>742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s="840" customFormat="1" ht="24.95" customHeight="1" thickBot="1" x14ac:dyDescent="0.4">
      <c r="A4" s="1675"/>
      <c r="B4" s="1676"/>
      <c r="C4" s="1734" t="s">
        <v>743</v>
      </c>
      <c r="D4" s="1734"/>
      <c r="E4" s="1734"/>
      <c r="F4" s="1734"/>
      <c r="G4" s="1734"/>
      <c r="H4" s="1734"/>
      <c r="I4" s="1734"/>
      <c r="J4" s="1734"/>
      <c r="K4" s="1734"/>
      <c r="L4" s="1734"/>
      <c r="M4" s="1734"/>
      <c r="N4" s="1734"/>
      <c r="O4" s="1734"/>
      <c r="P4" s="1734"/>
      <c r="Q4" s="1734"/>
      <c r="R4" s="1734"/>
      <c r="S4" s="1735"/>
    </row>
    <row r="5" spans="1:19" x14ac:dyDescent="0.35">
      <c r="A5" s="1683" t="s">
        <v>776</v>
      </c>
      <c r="B5" s="1684"/>
      <c r="C5" s="1711" t="s">
        <v>699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531</v>
      </c>
      <c r="R5" s="1707"/>
      <c r="S5" s="1694"/>
    </row>
    <row r="6" spans="1:19" ht="21" customHeight="1" x14ac:dyDescent="0.35">
      <c r="A6" s="1685"/>
      <c r="B6" s="1686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138</v>
      </c>
      <c r="R6" s="1709"/>
      <c r="S6" s="1710"/>
    </row>
    <row r="7" spans="1:19" x14ac:dyDescent="0.35">
      <c r="A7" s="1646" t="s">
        <v>99</v>
      </c>
      <c r="B7" s="1647"/>
      <c r="C7" s="1717" t="s">
        <v>744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221" t="s">
        <v>616</v>
      </c>
      <c r="R7" s="222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603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x14ac:dyDescent="0.35">
      <c r="A10" s="1657"/>
      <c r="B10" s="1658"/>
      <c r="C10" s="1658"/>
      <c r="D10" s="199" t="s">
        <v>96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5" t="s">
        <v>11</v>
      </c>
      <c r="Q10" s="1723" t="s">
        <v>1083</v>
      </c>
      <c r="R10" s="1724"/>
      <c r="S10" s="228" t="s">
        <v>536</v>
      </c>
    </row>
    <row r="11" spans="1:19" ht="20.25" customHeight="1" x14ac:dyDescent="0.35">
      <c r="A11" s="1662" t="s">
        <v>139</v>
      </c>
      <c r="B11" s="1663"/>
      <c r="C11" s="1664"/>
      <c r="D11" s="553">
        <v>10</v>
      </c>
      <c r="E11" s="722">
        <v>2.5</v>
      </c>
      <c r="F11" s="722">
        <v>2.5</v>
      </c>
      <c r="G11" s="722">
        <v>2.5</v>
      </c>
      <c r="H11" s="722">
        <v>2.5</v>
      </c>
      <c r="I11" s="554"/>
      <c r="J11" s="555"/>
      <c r="K11" s="554"/>
      <c r="L11" s="554"/>
      <c r="M11" s="554"/>
      <c r="N11" s="554"/>
      <c r="O11" s="554"/>
      <c r="P11" s="556"/>
      <c r="Q11" s="1723" t="s">
        <v>1084</v>
      </c>
      <c r="R11" s="1724"/>
      <c r="S11" s="92"/>
    </row>
    <row r="12" spans="1:19" ht="21.75" thickBot="1" x14ac:dyDescent="0.4">
      <c r="A12" s="752" t="s">
        <v>140</v>
      </c>
      <c r="B12" s="753"/>
      <c r="C12" s="754"/>
      <c r="D12" s="282">
        <v>20</v>
      </c>
      <c r="E12" s="557"/>
      <c r="F12" s="443"/>
      <c r="G12" s="160"/>
      <c r="H12" s="723">
        <v>5</v>
      </c>
      <c r="I12" s="558"/>
      <c r="J12" s="160"/>
      <c r="K12" s="723">
        <v>5</v>
      </c>
      <c r="L12" s="558"/>
      <c r="M12" s="137"/>
      <c r="N12" s="724">
        <v>5</v>
      </c>
      <c r="O12" s="558"/>
      <c r="P12" s="725">
        <v>5</v>
      </c>
      <c r="Q12" s="1737"/>
      <c r="R12" s="1738"/>
      <c r="S12" s="374"/>
    </row>
    <row r="13" spans="1:19" ht="21.75" thickBot="1" x14ac:dyDescent="0.4">
      <c r="A13" s="1059" t="s">
        <v>143</v>
      </c>
      <c r="B13" s="1061"/>
      <c r="C13" s="1060"/>
      <c r="D13" s="1047"/>
      <c r="E13" s="1049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559"/>
      <c r="Q13" s="336" t="s">
        <v>541</v>
      </c>
      <c r="R13" s="337"/>
      <c r="S13" s="506"/>
    </row>
    <row r="14" spans="1:19" x14ac:dyDescent="0.35">
      <c r="A14" s="1635" t="s">
        <v>141</v>
      </c>
      <c r="B14" s="1636"/>
      <c r="C14" s="1637"/>
      <c r="D14" s="1047">
        <v>40</v>
      </c>
      <c r="E14" s="1049"/>
      <c r="F14" s="1046"/>
      <c r="G14" s="727"/>
      <c r="H14" s="724">
        <v>4.4400000000000004</v>
      </c>
      <c r="I14" s="724">
        <v>4.4400000000000004</v>
      </c>
      <c r="J14" s="724">
        <v>4.4400000000000004</v>
      </c>
      <c r="K14" s="724">
        <v>4.4400000000000004</v>
      </c>
      <c r="L14" s="724">
        <v>4.4400000000000004</v>
      </c>
      <c r="M14" s="724">
        <v>4.4400000000000004</v>
      </c>
      <c r="N14" s="724">
        <v>4.4400000000000004</v>
      </c>
      <c r="O14" s="724">
        <v>4.4400000000000004</v>
      </c>
      <c r="P14" s="724">
        <v>4.4400000000000004</v>
      </c>
      <c r="Q14" s="1644" t="s">
        <v>130</v>
      </c>
      <c r="R14" s="1700"/>
      <c r="S14" s="1645"/>
    </row>
    <row r="15" spans="1:19" ht="21.75" thickBot="1" x14ac:dyDescent="0.4">
      <c r="A15" s="1635" t="s">
        <v>706</v>
      </c>
      <c r="B15" s="1636"/>
      <c r="C15" s="1637"/>
      <c r="D15" s="1047">
        <v>15</v>
      </c>
      <c r="E15" s="1049"/>
      <c r="F15" s="214"/>
      <c r="G15" s="214"/>
      <c r="H15" s="214"/>
      <c r="I15" s="214"/>
      <c r="J15" s="1067">
        <v>5</v>
      </c>
      <c r="K15" s="179"/>
      <c r="L15" s="179"/>
      <c r="M15" s="723">
        <v>5</v>
      </c>
      <c r="N15" s="179"/>
      <c r="O15" s="179"/>
      <c r="P15" s="723">
        <v>5</v>
      </c>
      <c r="Q15" s="89"/>
      <c r="R15" s="90"/>
      <c r="S15" s="91"/>
    </row>
    <row r="16" spans="1:19" ht="21.75" thickBot="1" x14ac:dyDescent="0.4">
      <c r="A16" s="1037" t="s">
        <v>710</v>
      </c>
      <c r="B16" s="1038"/>
      <c r="C16" s="1039"/>
      <c r="D16" s="1063">
        <v>15</v>
      </c>
      <c r="E16" s="317"/>
      <c r="F16" s="1062"/>
      <c r="G16" s="179"/>
      <c r="H16" s="1062"/>
      <c r="I16" s="179"/>
      <c r="J16" s="407"/>
      <c r="K16" s="179"/>
      <c r="L16" s="179"/>
      <c r="M16" s="179"/>
      <c r="N16" s="179"/>
      <c r="O16" s="179"/>
      <c r="P16" s="726">
        <v>15</v>
      </c>
      <c r="Q16" s="336" t="s">
        <v>542</v>
      </c>
      <c r="R16" s="337"/>
      <c r="S16" s="506"/>
    </row>
    <row r="17" spans="1:21" x14ac:dyDescent="0.35">
      <c r="A17" s="1727"/>
      <c r="B17" s="1728"/>
      <c r="C17" s="1729"/>
      <c r="D17" s="1044"/>
      <c r="E17" s="239"/>
      <c r="F17" s="408"/>
      <c r="G17" s="407"/>
      <c r="H17" s="407"/>
      <c r="I17" s="407"/>
      <c r="J17" s="415"/>
      <c r="K17" s="407"/>
      <c r="L17" s="407"/>
      <c r="M17" s="407"/>
      <c r="N17" s="407"/>
      <c r="O17" s="407"/>
      <c r="P17" s="407"/>
      <c r="Q17" s="1644" t="s">
        <v>18</v>
      </c>
      <c r="R17" s="1700"/>
      <c r="S17" s="1645"/>
    </row>
    <row r="18" spans="1:21" ht="21.75" thickBot="1" x14ac:dyDescent="0.4">
      <c r="A18" s="1727"/>
      <c r="B18" s="1728"/>
      <c r="C18" s="1729"/>
      <c r="D18" s="1044"/>
      <c r="E18" s="239"/>
      <c r="F18" s="408"/>
      <c r="G18" s="407"/>
      <c r="H18" s="408"/>
      <c r="I18" s="407"/>
      <c r="J18" s="415"/>
      <c r="K18" s="407"/>
      <c r="L18" s="407"/>
      <c r="M18" s="407"/>
      <c r="N18" s="407"/>
      <c r="O18" s="407"/>
      <c r="P18" s="416"/>
      <c r="Q18" s="89"/>
      <c r="R18" s="90"/>
      <c r="S18" s="91"/>
    </row>
    <row r="19" spans="1:21" ht="21.75" thickBot="1" x14ac:dyDescent="0.4">
      <c r="A19" s="1635"/>
      <c r="B19" s="1636"/>
      <c r="C19" s="1637"/>
      <c r="D19" s="1039"/>
      <c r="E19" s="239"/>
      <c r="F19" s="408"/>
      <c r="G19" s="407"/>
      <c r="H19" s="408"/>
      <c r="I19" s="407"/>
      <c r="J19" s="420"/>
      <c r="K19" s="407"/>
      <c r="L19" s="407"/>
      <c r="M19" s="407"/>
      <c r="N19" s="407"/>
      <c r="O19" s="407"/>
      <c r="P19" s="416"/>
      <c r="Q19" s="1625" t="s">
        <v>537</v>
      </c>
      <c r="R19" s="1699"/>
      <c r="S19" s="1626"/>
    </row>
    <row r="20" spans="1:21" x14ac:dyDescent="0.35">
      <c r="A20" s="1635"/>
      <c r="B20" s="1636"/>
      <c r="C20" s="1637"/>
      <c r="D20" s="1066"/>
      <c r="E20" s="352"/>
      <c r="F20" s="419"/>
      <c r="G20" s="418"/>
      <c r="H20" s="419"/>
      <c r="I20" s="418"/>
      <c r="J20" s="427"/>
      <c r="K20" s="418"/>
      <c r="L20" s="418"/>
      <c r="M20" s="418"/>
      <c r="N20" s="418"/>
      <c r="O20" s="418"/>
      <c r="P20" s="442"/>
      <c r="Q20" s="1725" t="s">
        <v>12</v>
      </c>
      <c r="R20" s="1726"/>
      <c r="S20" s="227" t="s">
        <v>13</v>
      </c>
    </row>
    <row r="21" spans="1:21" x14ac:dyDescent="0.35">
      <c r="A21" s="1064"/>
      <c r="B21" s="1065"/>
      <c r="C21" s="1066"/>
      <c r="D21" s="1066"/>
      <c r="E21" s="425"/>
      <c r="F21" s="426"/>
      <c r="G21" s="425"/>
      <c r="H21" s="426"/>
      <c r="I21" s="425"/>
      <c r="J21" s="427"/>
      <c r="K21" s="425"/>
      <c r="L21" s="425"/>
      <c r="M21" s="425"/>
      <c r="N21" s="425"/>
      <c r="O21" s="425"/>
      <c r="P21" s="428"/>
      <c r="Q21" s="1740"/>
      <c r="R21" s="1741"/>
      <c r="S21" s="417"/>
    </row>
    <row r="22" spans="1:21" x14ac:dyDescent="0.35">
      <c r="A22" s="1064"/>
      <c r="B22" s="1065"/>
      <c r="C22" s="1066"/>
      <c r="D22" s="1066"/>
      <c r="E22" s="425"/>
      <c r="F22" s="426"/>
      <c r="G22" s="425"/>
      <c r="H22" s="426"/>
      <c r="I22" s="425"/>
      <c r="J22" s="427"/>
      <c r="K22" s="425"/>
      <c r="L22" s="425"/>
      <c r="M22" s="425"/>
      <c r="N22" s="425"/>
      <c r="O22" s="425"/>
      <c r="P22" s="428"/>
      <c r="Q22" s="1730"/>
      <c r="R22" s="1731"/>
      <c r="S22" s="421"/>
    </row>
    <row r="23" spans="1:21" x14ac:dyDescent="0.35">
      <c r="A23" s="1064"/>
      <c r="B23" s="1065"/>
      <c r="C23" s="1066"/>
      <c r="D23" s="1066"/>
      <c r="E23" s="425"/>
      <c r="F23" s="426"/>
      <c r="G23" s="425"/>
      <c r="H23" s="426"/>
      <c r="I23" s="425"/>
      <c r="J23" s="427"/>
      <c r="K23" s="425"/>
      <c r="L23" s="425"/>
      <c r="M23" s="425"/>
      <c r="N23" s="425"/>
      <c r="O23" s="425"/>
      <c r="P23" s="428"/>
      <c r="Q23" s="422"/>
      <c r="R23" s="429"/>
      <c r="S23" s="424"/>
    </row>
    <row r="24" spans="1:21" ht="21.75" thickBot="1" x14ac:dyDescent="0.4">
      <c r="A24" s="1064"/>
      <c r="B24" s="1065"/>
      <c r="C24" s="1066"/>
      <c r="D24" s="1066"/>
      <c r="E24" s="425"/>
      <c r="F24" s="426"/>
      <c r="G24" s="425"/>
      <c r="H24" s="426"/>
      <c r="I24" s="425"/>
      <c r="J24" s="427"/>
      <c r="K24" s="425"/>
      <c r="L24" s="425"/>
      <c r="M24" s="425"/>
      <c r="N24" s="425"/>
      <c r="O24" s="425"/>
      <c r="P24" s="430"/>
      <c r="Q24" s="1732" t="s">
        <v>14</v>
      </c>
      <c r="R24" s="1733"/>
      <c r="S24" s="759"/>
      <c r="T24" s="500"/>
      <c r="U24" s="137"/>
    </row>
    <row r="25" spans="1:21" ht="21.75" thickBot="1" x14ac:dyDescent="0.4">
      <c r="A25" s="1638"/>
      <c r="B25" s="1639"/>
      <c r="C25" s="1640"/>
      <c r="D25" s="180"/>
      <c r="E25" s="104"/>
      <c r="F25" s="105"/>
      <c r="G25" s="104"/>
      <c r="H25" s="105"/>
      <c r="I25" s="104"/>
      <c r="J25" s="106"/>
      <c r="K25" s="104"/>
      <c r="L25" s="104"/>
      <c r="M25" s="104"/>
      <c r="N25" s="104"/>
      <c r="O25" s="104"/>
      <c r="P25" s="107"/>
      <c r="Q25" s="1625" t="s">
        <v>585</v>
      </c>
      <c r="R25" s="1699"/>
      <c r="S25" s="1626"/>
      <c r="T25" s="137"/>
    </row>
    <row r="26" spans="1:21" x14ac:dyDescent="0.35">
      <c r="A26" s="1622" t="s">
        <v>98</v>
      </c>
      <c r="B26" s="1623"/>
      <c r="C26" s="1624"/>
      <c r="D26" s="108">
        <f>SUM(D11:D25)</f>
        <v>100</v>
      </c>
      <c r="E26" s="109"/>
      <c r="F26" s="110"/>
      <c r="G26" s="109"/>
      <c r="H26" s="110"/>
      <c r="I26" s="109"/>
      <c r="J26" s="110"/>
      <c r="K26" s="111"/>
      <c r="L26" s="111"/>
      <c r="M26" s="111"/>
      <c r="N26" s="111"/>
      <c r="O26" s="111"/>
      <c r="P26" s="112"/>
      <c r="Q26" s="1644" t="s">
        <v>142</v>
      </c>
      <c r="R26" s="1700"/>
      <c r="S26" s="1645"/>
      <c r="T26" s="137"/>
    </row>
    <row r="27" spans="1:21" x14ac:dyDescent="0.35">
      <c r="A27" s="1627" t="s">
        <v>107</v>
      </c>
      <c r="B27" s="1628"/>
      <c r="C27" s="1629"/>
      <c r="D27" s="185" t="s">
        <v>105</v>
      </c>
      <c r="E27" s="113">
        <f>+E11</f>
        <v>2.5</v>
      </c>
      <c r="F27" s="113">
        <f>SUM(F11:F25)</f>
        <v>2.5</v>
      </c>
      <c r="G27" s="113">
        <f>SUM(G11:G25)</f>
        <v>2.5</v>
      </c>
      <c r="H27" s="113">
        <f>SUM(H11:H25)</f>
        <v>11.940000000000001</v>
      </c>
      <c r="I27" s="113">
        <f>SUM(I12:I25)</f>
        <v>4.4400000000000004</v>
      </c>
      <c r="J27" s="113">
        <f>SUM(J11:J25)</f>
        <v>9.4400000000000013</v>
      </c>
      <c r="K27" s="113">
        <f>SUM(K11:K25)</f>
        <v>9.4400000000000013</v>
      </c>
      <c r="L27" s="113">
        <f>SUM(L11:L25)</f>
        <v>4.4400000000000004</v>
      </c>
      <c r="M27" s="113">
        <f>SUM(M11:M25)</f>
        <v>9.4400000000000013</v>
      </c>
      <c r="N27" s="113">
        <f>SUM(N11:N25)</f>
        <v>9.4400000000000013</v>
      </c>
      <c r="O27" s="113">
        <f>SUM(O12:O25)</f>
        <v>4.4400000000000004</v>
      </c>
      <c r="P27" s="114">
        <f>SUM(P12:P25)</f>
        <v>29.44</v>
      </c>
      <c r="Q27" s="1701"/>
      <c r="R27" s="1702"/>
      <c r="S27" s="1703"/>
    </row>
    <row r="28" spans="1:21" x14ac:dyDescent="0.35">
      <c r="A28" s="1630"/>
      <c r="B28" s="1631"/>
      <c r="C28" s="1632"/>
      <c r="D28" s="188" t="s">
        <v>106</v>
      </c>
      <c r="E28" s="115">
        <f>E27</f>
        <v>2.5</v>
      </c>
      <c r="F28" s="113">
        <f>SUM(E27:F27)</f>
        <v>5</v>
      </c>
      <c r="G28" s="113">
        <f>SUM(E27:G27)</f>
        <v>7.5</v>
      </c>
      <c r="H28" s="113">
        <f>SUM(E27:H27)</f>
        <v>19.440000000000001</v>
      </c>
      <c r="I28" s="113">
        <f>SUM(E27:I27)</f>
        <v>23.880000000000003</v>
      </c>
      <c r="J28" s="113">
        <f>SUM(E27:J27)</f>
        <v>33.320000000000007</v>
      </c>
      <c r="K28" s="113">
        <f>SUM(E27:K27)</f>
        <v>42.760000000000005</v>
      </c>
      <c r="L28" s="113">
        <f>SUM(E27:L27)</f>
        <v>47.2</v>
      </c>
      <c r="M28" s="113">
        <f>SUM(E27:M27)</f>
        <v>56.64</v>
      </c>
      <c r="N28" s="113">
        <v>64</v>
      </c>
      <c r="O28" s="113">
        <f>SUM(E27:O27)</f>
        <v>70.52</v>
      </c>
      <c r="P28" s="114">
        <v>100</v>
      </c>
      <c r="Q28" s="1704"/>
      <c r="R28" s="1705"/>
      <c r="S28" s="1706"/>
    </row>
    <row r="29" spans="1:21" x14ac:dyDescent="0.35">
      <c r="A29" s="1614" t="s">
        <v>108</v>
      </c>
      <c r="B29" s="1615"/>
      <c r="C29" s="1616"/>
      <c r="D29" s="190" t="s">
        <v>105</v>
      </c>
      <c r="E29" s="116"/>
      <c r="F29" s="117"/>
      <c r="G29" s="116"/>
      <c r="H29" s="117"/>
      <c r="I29" s="116"/>
      <c r="J29" s="117"/>
      <c r="K29" s="118"/>
      <c r="L29" s="118"/>
      <c r="M29" s="118"/>
      <c r="N29" s="118"/>
      <c r="O29" s="118"/>
      <c r="P29" s="119"/>
      <c r="Q29" s="1697" t="s">
        <v>599</v>
      </c>
      <c r="R29" s="1698"/>
      <c r="S29" s="1620">
        <f>P30</f>
        <v>0</v>
      </c>
      <c r="T29" s="137"/>
    </row>
    <row r="30" spans="1:21" ht="21.75" thickBot="1" x14ac:dyDescent="0.4">
      <c r="A30" s="1617"/>
      <c r="B30" s="1618"/>
      <c r="C30" s="1619"/>
      <c r="D30" s="195" t="s">
        <v>109</v>
      </c>
      <c r="E30" s="120">
        <f>E29</f>
        <v>0</v>
      </c>
      <c r="F30" s="121">
        <f>SUM(E29:F29)</f>
        <v>0</v>
      </c>
      <c r="G30" s="121">
        <f>SUM(E29:G29)</f>
        <v>0</v>
      </c>
      <c r="H30" s="121">
        <f>SUM(E29:H29)</f>
        <v>0</v>
      </c>
      <c r="I30" s="121">
        <f>SUM(E29:I29)</f>
        <v>0</v>
      </c>
      <c r="J30" s="121">
        <f>SUM(E29:J29)</f>
        <v>0</v>
      </c>
      <c r="K30" s="121">
        <f>SUM(E29:K29)</f>
        <v>0</v>
      </c>
      <c r="L30" s="121">
        <f>SUM(E29:L29)</f>
        <v>0</v>
      </c>
      <c r="M30" s="121">
        <f>SUM(E29:M29)</f>
        <v>0</v>
      </c>
      <c r="N30" s="121">
        <f>SUM(E29:N29)</f>
        <v>0</v>
      </c>
      <c r="O30" s="121">
        <f>SUM(F29:O29)</f>
        <v>0</v>
      </c>
      <c r="P30" s="122">
        <f>SUM(E29:P29)</f>
        <v>0</v>
      </c>
      <c r="Q30" s="532"/>
      <c r="R30" s="533"/>
      <c r="S30" s="1621"/>
    </row>
    <row r="31" spans="1:21" hidden="1" x14ac:dyDescent="0.35">
      <c r="Q31" s="1666" t="s">
        <v>711</v>
      </c>
      <c r="R31" s="1666"/>
      <c r="S31" s="1666"/>
    </row>
    <row r="32" spans="1:21" hidden="1" x14ac:dyDescent="0.35">
      <c r="Q32" s="447"/>
      <c r="R32" s="729"/>
      <c r="S32" s="287"/>
    </row>
    <row r="33" spans="17:19" hidden="1" x14ac:dyDescent="0.35">
      <c r="Q33" s="1739" t="s">
        <v>712</v>
      </c>
      <c r="R33" s="1739"/>
      <c r="S33" s="1739"/>
    </row>
    <row r="34" spans="17:19" hidden="1" x14ac:dyDescent="0.35">
      <c r="Q34" s="1597" t="s">
        <v>730</v>
      </c>
      <c r="R34" s="1597"/>
      <c r="S34" s="1597"/>
    </row>
  </sheetData>
  <mergeCells count="44">
    <mergeCell ref="Q34:S34"/>
    <mergeCell ref="Q22:R22"/>
    <mergeCell ref="Q24:R24"/>
    <mergeCell ref="A3:B4"/>
    <mergeCell ref="C3:S3"/>
    <mergeCell ref="C4:S4"/>
    <mergeCell ref="Q8:S8"/>
    <mergeCell ref="Q12:R12"/>
    <mergeCell ref="Q31:S31"/>
    <mergeCell ref="Q33:S33"/>
    <mergeCell ref="Q21:R21"/>
    <mergeCell ref="A19:C19"/>
    <mergeCell ref="Q19:S19"/>
    <mergeCell ref="A15:C15"/>
    <mergeCell ref="A9:C10"/>
    <mergeCell ref="E9:P9"/>
    <mergeCell ref="Q10:R10"/>
    <mergeCell ref="Q14:S14"/>
    <mergeCell ref="A20:C20"/>
    <mergeCell ref="Q20:R20"/>
    <mergeCell ref="A11:C11"/>
    <mergeCell ref="Q11:R11"/>
    <mergeCell ref="A17:C17"/>
    <mergeCell ref="Q17:S17"/>
    <mergeCell ref="A14:C14"/>
    <mergeCell ref="A18:C18"/>
    <mergeCell ref="A1:S1"/>
    <mergeCell ref="A2:S2"/>
    <mergeCell ref="Q5:S5"/>
    <mergeCell ref="Q6:S6"/>
    <mergeCell ref="A7:B8"/>
    <mergeCell ref="A5:B6"/>
    <mergeCell ref="C5:P6"/>
    <mergeCell ref="C7:P8"/>
    <mergeCell ref="A29:C30"/>
    <mergeCell ref="Q29:R29"/>
    <mergeCell ref="S29:S30"/>
    <mergeCell ref="A25:C25"/>
    <mergeCell ref="Q25:S25"/>
    <mergeCell ref="A26:C26"/>
    <mergeCell ref="Q26:S26"/>
    <mergeCell ref="A27:C28"/>
    <mergeCell ref="Q27:S27"/>
    <mergeCell ref="Q28:S28"/>
  </mergeCells>
  <printOptions horizontalCentered="1"/>
  <pageMargins left="0.70866141732283472" right="0.45572916666666669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8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2"/>
  <sheetViews>
    <sheetView view="pageLayout" zoomScale="70" zoomScaleNormal="90" zoomScalePageLayoutView="70" workbookViewId="0">
      <selection activeCell="A23" sqref="A23:D23"/>
    </sheetView>
  </sheetViews>
  <sheetFormatPr defaultColWidth="8.75" defaultRowHeight="21" x14ac:dyDescent="0.35"/>
  <cols>
    <col min="1" max="1" width="9" style="15" customWidth="1"/>
    <col min="2" max="2" width="15.25" style="15" customWidth="1"/>
    <col min="3" max="3" width="36.625" style="15" customWidth="1"/>
    <col min="4" max="4" width="17.25" style="15" customWidth="1"/>
    <col min="5" max="5" width="3.875" style="15" bestFit="1" customWidth="1"/>
    <col min="6" max="6" width="4.25" style="15" bestFit="1" customWidth="1"/>
    <col min="7" max="8" width="3.875" style="15" bestFit="1" customWidth="1"/>
    <col min="9" max="9" width="4.25" style="15" bestFit="1" customWidth="1"/>
    <col min="10" max="10" width="3.875" style="15" bestFit="1" customWidth="1"/>
    <col min="11" max="11" width="4.375" style="15" bestFit="1" customWidth="1"/>
    <col min="12" max="12" width="4.25" style="15" bestFit="1" customWidth="1"/>
    <col min="13" max="16" width="3.875" style="15" bestFit="1" customWidth="1"/>
    <col min="17" max="17" width="9" style="15" customWidth="1"/>
    <col min="18" max="18" width="21.625" style="15" customWidth="1"/>
    <col min="19" max="19" width="22.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751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s="840" customFormat="1" ht="18" x14ac:dyDescent="0.25">
      <c r="A3" s="1750" t="s">
        <v>773</v>
      </c>
      <c r="B3" s="1751"/>
      <c r="C3" s="1754" t="s">
        <v>745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5"/>
      <c r="O3" s="1755"/>
      <c r="P3" s="1755"/>
      <c r="Q3" s="1755"/>
      <c r="R3" s="1755"/>
      <c r="S3" s="1756"/>
    </row>
    <row r="4" spans="1:19" s="840" customFormat="1" ht="18.75" thickBot="1" x14ac:dyDescent="0.3">
      <c r="A4" s="1752"/>
      <c r="B4" s="1753"/>
      <c r="C4" s="1757"/>
      <c r="D4" s="1758"/>
      <c r="E4" s="1758"/>
      <c r="F4" s="1758"/>
      <c r="G4" s="1758"/>
      <c r="H4" s="1758"/>
      <c r="I4" s="1758"/>
      <c r="J4" s="1758"/>
      <c r="K4" s="1758"/>
      <c r="L4" s="1758"/>
      <c r="M4" s="1758"/>
      <c r="N4" s="1758"/>
      <c r="O4" s="1758"/>
      <c r="P4" s="1758"/>
      <c r="Q4" s="1758"/>
      <c r="R4" s="1758"/>
      <c r="S4" s="1759"/>
    </row>
    <row r="5" spans="1:19" x14ac:dyDescent="0.35">
      <c r="A5" s="1683" t="s">
        <v>777</v>
      </c>
      <c r="B5" s="1684"/>
      <c r="C5" s="1711" t="s">
        <v>700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531</v>
      </c>
      <c r="R5" s="1748"/>
      <c r="S5" s="1749"/>
    </row>
    <row r="6" spans="1:19" ht="21" customHeight="1" x14ac:dyDescent="0.35">
      <c r="A6" s="1685"/>
      <c r="B6" s="1686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63" t="s">
        <v>431</v>
      </c>
      <c r="R6" s="1764"/>
      <c r="S6" s="1765"/>
    </row>
    <row r="7" spans="1:19" x14ac:dyDescent="0.35">
      <c r="A7" s="1646" t="s">
        <v>99</v>
      </c>
      <c r="B7" s="1647"/>
      <c r="C7" s="849" t="s">
        <v>746</v>
      </c>
      <c r="D7" s="768"/>
      <c r="E7" s="768"/>
      <c r="F7" s="768"/>
      <c r="G7" s="768"/>
      <c r="H7" s="768"/>
      <c r="I7" s="768"/>
      <c r="J7" s="768"/>
      <c r="K7" s="768"/>
      <c r="L7" s="768"/>
      <c r="M7" s="768"/>
      <c r="N7" s="768"/>
      <c r="O7" s="768"/>
      <c r="P7" s="765"/>
      <c r="Q7" s="341" t="s">
        <v>616</v>
      </c>
      <c r="R7" s="96"/>
      <c r="S7" s="97"/>
    </row>
    <row r="8" spans="1:19" ht="21.75" thickBot="1" x14ac:dyDescent="0.4">
      <c r="A8" s="1648"/>
      <c r="B8" s="1649"/>
      <c r="C8" s="794" t="s">
        <v>747</v>
      </c>
      <c r="D8" s="785"/>
      <c r="E8" s="785"/>
      <c r="F8" s="785"/>
      <c r="G8" s="785"/>
      <c r="H8" s="785"/>
      <c r="I8" s="785"/>
      <c r="J8" s="785"/>
      <c r="K8" s="785"/>
      <c r="L8" s="785"/>
      <c r="M8" s="785"/>
      <c r="N8" s="785"/>
      <c r="O8" s="785"/>
      <c r="P8" s="786"/>
      <c r="Q8" s="1760" t="s">
        <v>93</v>
      </c>
      <c r="R8" s="1761"/>
      <c r="S8" s="1762"/>
    </row>
    <row r="9" spans="1:19" ht="21.75" thickBot="1" x14ac:dyDescent="0.4">
      <c r="A9" s="1655" t="s">
        <v>532</v>
      </c>
      <c r="B9" s="1656"/>
      <c r="C9" s="1656"/>
      <c r="D9" s="216" t="s">
        <v>603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ht="21" customHeight="1" x14ac:dyDescent="0.35">
      <c r="A10" s="1657"/>
      <c r="B10" s="1658"/>
      <c r="C10" s="1658"/>
      <c r="D10" s="199" t="s">
        <v>96</v>
      </c>
      <c r="E10" s="305" t="s">
        <v>0</v>
      </c>
      <c r="F10" s="307" t="s">
        <v>1</v>
      </c>
      <c r="G10" s="448" t="s">
        <v>2</v>
      </c>
      <c r="H10" s="306" t="s">
        <v>3</v>
      </c>
      <c r="I10" s="306" t="s">
        <v>4</v>
      </c>
      <c r="J10" s="306" t="s">
        <v>5</v>
      </c>
      <c r="K10" s="306" t="s">
        <v>6</v>
      </c>
      <c r="L10" s="306" t="s">
        <v>7</v>
      </c>
      <c r="M10" s="306" t="s">
        <v>8</v>
      </c>
      <c r="N10" s="306" t="s">
        <v>9</v>
      </c>
      <c r="O10" s="306" t="s">
        <v>10</v>
      </c>
      <c r="P10" s="448" t="s">
        <v>11</v>
      </c>
      <c r="Q10" s="1768" t="s">
        <v>1085</v>
      </c>
      <c r="R10" s="1769"/>
      <c r="S10" s="92" t="s">
        <v>1023</v>
      </c>
    </row>
    <row r="11" spans="1:19" x14ac:dyDescent="0.35">
      <c r="A11" s="1641" t="s">
        <v>239</v>
      </c>
      <c r="B11" s="1642"/>
      <c r="C11" s="1643"/>
      <c r="D11" s="212">
        <v>4</v>
      </c>
      <c r="E11" s="542"/>
      <c r="F11" s="544"/>
      <c r="G11" s="540">
        <v>1</v>
      </c>
      <c r="H11" s="129"/>
      <c r="I11" s="129"/>
      <c r="J11" s="539">
        <v>1</v>
      </c>
      <c r="K11" s="129"/>
      <c r="L11" s="129"/>
      <c r="M11" s="539">
        <v>1</v>
      </c>
      <c r="N11" s="129"/>
      <c r="O11" s="129"/>
      <c r="P11" s="541">
        <v>1</v>
      </c>
      <c r="Q11" s="1723"/>
      <c r="R11" s="1724"/>
      <c r="S11" s="374"/>
    </row>
    <row r="12" spans="1:19" ht="21.75" customHeight="1" thickBot="1" x14ac:dyDescent="0.4">
      <c r="A12" s="1744" t="s">
        <v>240</v>
      </c>
      <c r="B12" s="1745"/>
      <c r="C12" s="1746"/>
      <c r="D12" s="213">
        <v>12</v>
      </c>
      <c r="E12" s="781"/>
      <c r="F12" s="263"/>
      <c r="G12" s="159">
        <v>6</v>
      </c>
      <c r="H12" s="270">
        <v>6</v>
      </c>
      <c r="I12" s="781"/>
      <c r="J12" s="264"/>
      <c r="K12" s="781"/>
      <c r="L12" s="781"/>
      <c r="M12" s="781"/>
      <c r="N12" s="781"/>
      <c r="O12" s="781"/>
      <c r="P12" s="265"/>
      <c r="Q12" s="534"/>
      <c r="R12" s="535"/>
      <c r="S12" s="374"/>
    </row>
    <row r="13" spans="1:19" ht="21.75" thickBot="1" x14ac:dyDescent="0.4">
      <c r="A13" s="769" t="s">
        <v>241</v>
      </c>
      <c r="B13" s="770"/>
      <c r="C13" s="771"/>
      <c r="D13" s="214">
        <v>10</v>
      </c>
      <c r="E13" s="781"/>
      <c r="F13" s="781"/>
      <c r="G13" s="781"/>
      <c r="H13" s="159">
        <v>5</v>
      </c>
      <c r="I13" s="159">
        <v>5</v>
      </c>
      <c r="J13" s="283"/>
      <c r="K13" s="781"/>
      <c r="L13" s="781"/>
      <c r="M13" s="781"/>
      <c r="N13" s="781"/>
      <c r="O13" s="781"/>
      <c r="P13" s="265"/>
      <c r="Q13" s="336" t="s">
        <v>541</v>
      </c>
      <c r="R13" s="337"/>
      <c r="S13" s="506"/>
    </row>
    <row r="14" spans="1:19" x14ac:dyDescent="0.35">
      <c r="A14" s="769" t="s">
        <v>242</v>
      </c>
      <c r="B14" s="284"/>
      <c r="C14" s="285"/>
      <c r="D14" s="214">
        <v>12</v>
      </c>
      <c r="E14" s="781"/>
      <c r="F14" s="263"/>
      <c r="G14" s="781"/>
      <c r="H14" s="274">
        <v>2</v>
      </c>
      <c r="I14" s="274">
        <v>2</v>
      </c>
      <c r="J14" s="274">
        <v>2</v>
      </c>
      <c r="K14" s="274">
        <v>2</v>
      </c>
      <c r="L14" s="274">
        <v>2</v>
      </c>
      <c r="M14" s="274">
        <v>2</v>
      </c>
      <c r="N14" s="781"/>
      <c r="O14" s="781"/>
      <c r="P14" s="265"/>
      <c r="Q14" s="1644" t="s">
        <v>455</v>
      </c>
      <c r="R14" s="1700"/>
      <c r="S14" s="1645"/>
    </row>
    <row r="15" spans="1:19" ht="21.75" thickBot="1" x14ac:dyDescent="0.4">
      <c r="A15" s="769" t="s">
        <v>243</v>
      </c>
      <c r="B15" s="284"/>
      <c r="C15" s="285"/>
      <c r="D15" s="214">
        <v>40</v>
      </c>
      <c r="E15" s="781"/>
      <c r="F15" s="263"/>
      <c r="G15" s="781"/>
      <c r="H15" s="159">
        <v>5</v>
      </c>
      <c r="I15" s="159">
        <v>5</v>
      </c>
      <c r="J15" s="159">
        <v>5</v>
      </c>
      <c r="K15" s="159">
        <v>5</v>
      </c>
      <c r="L15" s="159">
        <v>5</v>
      </c>
      <c r="M15" s="159">
        <v>5</v>
      </c>
      <c r="N15" s="159">
        <v>5</v>
      </c>
      <c r="O15" s="159">
        <v>5</v>
      </c>
      <c r="P15" s="269"/>
      <c r="Q15" s="89"/>
      <c r="R15" s="90"/>
      <c r="S15" s="91"/>
    </row>
    <row r="16" spans="1:19" ht="21.75" thickBot="1" x14ac:dyDescent="0.4">
      <c r="A16" s="769" t="s">
        <v>707</v>
      </c>
      <c r="B16" s="770"/>
      <c r="C16" s="771"/>
      <c r="D16" s="214">
        <v>12</v>
      </c>
      <c r="E16" s="161"/>
      <c r="F16" s="267"/>
      <c r="G16" s="159">
        <v>3</v>
      </c>
      <c r="H16" s="267"/>
      <c r="I16" s="781"/>
      <c r="J16" s="159">
        <v>3</v>
      </c>
      <c r="K16" s="781"/>
      <c r="L16" s="781"/>
      <c r="M16" s="159">
        <v>3</v>
      </c>
      <c r="N16" s="781"/>
      <c r="O16" s="781"/>
      <c r="P16" s="275">
        <v>3</v>
      </c>
      <c r="Q16" s="336" t="s">
        <v>542</v>
      </c>
      <c r="R16" s="337"/>
      <c r="S16" s="506"/>
    </row>
    <row r="17" spans="1:21" ht="21" customHeight="1" x14ac:dyDescent="0.35">
      <c r="A17" s="1766" t="s">
        <v>244</v>
      </c>
      <c r="B17" s="1767"/>
      <c r="C17" s="1767"/>
      <c r="D17" s="214">
        <v>10</v>
      </c>
      <c r="E17" s="781"/>
      <c r="F17" s="781"/>
      <c r="G17" s="781"/>
      <c r="H17" s="781"/>
      <c r="I17" s="781"/>
      <c r="J17" s="781"/>
      <c r="K17" s="781"/>
      <c r="L17" s="781"/>
      <c r="M17" s="781"/>
      <c r="N17" s="781"/>
      <c r="O17" s="781"/>
      <c r="P17" s="275">
        <v>10</v>
      </c>
      <c r="Q17" s="1644" t="s">
        <v>25</v>
      </c>
      <c r="R17" s="1700"/>
      <c r="S17" s="1645"/>
    </row>
    <row r="18" spans="1:21" ht="21.75" thickBot="1" x14ac:dyDescent="0.4">
      <c r="A18" s="1727"/>
      <c r="B18" s="1728"/>
      <c r="C18" s="1729"/>
      <c r="D18" s="538"/>
      <c r="E18" s="365"/>
      <c r="F18" s="449"/>
      <c r="G18" s="414"/>
      <c r="H18" s="449"/>
      <c r="I18" s="414"/>
      <c r="J18" s="450"/>
      <c r="K18" s="414"/>
      <c r="L18" s="414"/>
      <c r="M18" s="414"/>
      <c r="N18" s="414"/>
      <c r="O18" s="414"/>
      <c r="P18" s="451"/>
      <c r="Q18" s="89"/>
      <c r="R18" s="90"/>
      <c r="S18" s="91"/>
    </row>
    <row r="19" spans="1:21" x14ac:dyDescent="0.35">
      <c r="A19" s="1635"/>
      <c r="B19" s="1636"/>
      <c r="C19" s="1637"/>
      <c r="D19" s="771"/>
      <c r="E19" s="239"/>
      <c r="F19" s="408"/>
      <c r="G19" s="407"/>
      <c r="H19" s="408"/>
      <c r="I19" s="407"/>
      <c r="J19" s="415"/>
      <c r="K19" s="407"/>
      <c r="L19" s="407"/>
      <c r="M19" s="407"/>
      <c r="N19" s="407"/>
      <c r="O19" s="407"/>
      <c r="P19" s="416"/>
      <c r="Q19" s="1747" t="s">
        <v>537</v>
      </c>
      <c r="R19" s="1748"/>
      <c r="S19" s="1749"/>
    </row>
    <row r="20" spans="1:21" x14ac:dyDescent="0.35">
      <c r="A20" s="1635"/>
      <c r="B20" s="1636"/>
      <c r="C20" s="1637"/>
      <c r="D20" s="824"/>
      <c r="E20" s="352"/>
      <c r="F20" s="419"/>
      <c r="G20" s="418"/>
      <c r="H20" s="419"/>
      <c r="I20" s="418"/>
      <c r="J20" s="420"/>
      <c r="K20" s="418"/>
      <c r="L20" s="418"/>
      <c r="M20" s="418"/>
      <c r="N20" s="418"/>
      <c r="O20" s="418"/>
      <c r="P20" s="442"/>
      <c r="Q20" s="1770" t="s">
        <v>12</v>
      </c>
      <c r="R20" s="1771"/>
      <c r="S20" s="98" t="s">
        <v>13</v>
      </c>
    </row>
    <row r="21" spans="1:21" x14ac:dyDescent="0.35">
      <c r="A21" s="822"/>
      <c r="B21" s="823"/>
      <c r="C21" s="824"/>
      <c r="D21" s="824"/>
      <c r="E21" s="425"/>
      <c r="F21" s="426"/>
      <c r="G21" s="425"/>
      <c r="H21" s="426"/>
      <c r="I21" s="425"/>
      <c r="J21" s="427"/>
      <c r="K21" s="425"/>
      <c r="L21" s="425"/>
      <c r="M21" s="425"/>
      <c r="N21" s="425"/>
      <c r="O21" s="425"/>
      <c r="P21" s="428"/>
      <c r="Q21" s="1740">
        <v>5000</v>
      </c>
      <c r="R21" s="1741"/>
      <c r="S21" s="417"/>
    </row>
    <row r="22" spans="1:21" x14ac:dyDescent="0.35">
      <c r="A22" s="822"/>
      <c r="B22" s="823"/>
      <c r="C22" s="824"/>
      <c r="D22" s="824"/>
      <c r="E22" s="425"/>
      <c r="F22" s="426"/>
      <c r="G22" s="425"/>
      <c r="H22" s="426"/>
      <c r="I22" s="425"/>
      <c r="J22" s="427"/>
      <c r="K22" s="425"/>
      <c r="L22" s="425"/>
      <c r="M22" s="425"/>
      <c r="N22" s="425"/>
      <c r="O22" s="425"/>
      <c r="P22" s="428"/>
      <c r="Q22" s="422"/>
      <c r="R22" s="423"/>
      <c r="S22" s="452"/>
      <c r="T22" s="137"/>
    </row>
    <row r="23" spans="1:21" ht="21.75" thickBot="1" x14ac:dyDescent="0.4">
      <c r="A23" s="822"/>
      <c r="B23" s="823"/>
      <c r="C23" s="824"/>
      <c r="D23" s="824"/>
      <c r="E23" s="425"/>
      <c r="F23" s="426"/>
      <c r="G23" s="425"/>
      <c r="H23" s="426"/>
      <c r="I23" s="425"/>
      <c r="J23" s="427"/>
      <c r="K23" s="425"/>
      <c r="L23" s="425"/>
      <c r="M23" s="425"/>
      <c r="N23" s="425"/>
      <c r="O23" s="425"/>
      <c r="P23" s="430"/>
      <c r="Q23" s="1732" t="s">
        <v>14</v>
      </c>
      <c r="R23" s="1733"/>
      <c r="S23" s="759">
        <v>5000</v>
      </c>
      <c r="T23" s="500"/>
      <c r="U23" s="137"/>
    </row>
    <row r="24" spans="1:21" ht="21.75" thickBot="1" x14ac:dyDescent="0.4">
      <c r="A24" s="1622" t="s">
        <v>98</v>
      </c>
      <c r="B24" s="1623"/>
      <c r="C24" s="1624"/>
      <c r="D24" s="108">
        <f>SUM(D11:D23)</f>
        <v>100</v>
      </c>
      <c r="E24" s="109"/>
      <c r="F24" s="110"/>
      <c r="G24" s="109"/>
      <c r="H24" s="110"/>
      <c r="I24" s="109"/>
      <c r="J24" s="110"/>
      <c r="K24" s="111"/>
      <c r="L24" s="111"/>
      <c r="M24" s="111"/>
      <c r="N24" s="111"/>
      <c r="O24" s="111"/>
      <c r="P24" s="112"/>
      <c r="Q24" s="1625" t="s">
        <v>585</v>
      </c>
      <c r="R24" s="1699"/>
      <c r="S24" s="1626"/>
      <c r="T24" s="137"/>
    </row>
    <row r="25" spans="1:21" x14ac:dyDescent="0.35">
      <c r="A25" s="1627" t="s">
        <v>107</v>
      </c>
      <c r="B25" s="1628"/>
      <c r="C25" s="1629"/>
      <c r="D25" s="185" t="s">
        <v>105</v>
      </c>
      <c r="E25" s="113">
        <f>SUM(E13:E23)</f>
        <v>0</v>
      </c>
      <c r="F25" s="113">
        <f>SUM(F11:F24)</f>
        <v>0</v>
      </c>
      <c r="G25" s="113">
        <f>SUM(G11:G23)</f>
        <v>10</v>
      </c>
      <c r="H25" s="113">
        <f>SUM(H11:H23)</f>
        <v>18</v>
      </c>
      <c r="I25" s="113">
        <f>SUM(I13:I23)</f>
        <v>12</v>
      </c>
      <c r="J25" s="113">
        <f>SUM(J11:J23)</f>
        <v>11</v>
      </c>
      <c r="K25" s="113">
        <f>SUM(K13:K23)</f>
        <v>7</v>
      </c>
      <c r="L25" s="113">
        <f t="shared" ref="L25" si="0">SUM(L13:L23)</f>
        <v>7</v>
      </c>
      <c r="M25" s="113">
        <f>SUM(M11:M23)</f>
        <v>11</v>
      </c>
      <c r="N25" s="113">
        <f>SUM(N13:N23)</f>
        <v>5</v>
      </c>
      <c r="O25" s="113">
        <f>SUM(O13:O23)</f>
        <v>5</v>
      </c>
      <c r="P25" s="114">
        <f>SUM(P11:P23)</f>
        <v>14</v>
      </c>
      <c r="Q25" s="1723" t="s">
        <v>245</v>
      </c>
      <c r="R25" s="1772"/>
      <c r="S25" s="1773"/>
    </row>
    <row r="26" spans="1:21" x14ac:dyDescent="0.35">
      <c r="A26" s="1630"/>
      <c r="B26" s="1631"/>
      <c r="C26" s="1632"/>
      <c r="D26" s="188" t="s">
        <v>106</v>
      </c>
      <c r="E26" s="115">
        <f>E25</f>
        <v>0</v>
      </c>
      <c r="F26" s="113">
        <f>SUM(E25:F25)</f>
        <v>0</v>
      </c>
      <c r="G26" s="113">
        <f>SUM(E25:G25)</f>
        <v>10</v>
      </c>
      <c r="H26" s="113">
        <f>SUM(E25:H25)</f>
        <v>28</v>
      </c>
      <c r="I26" s="113">
        <f>SUM(E25:I25)</f>
        <v>40</v>
      </c>
      <c r="J26" s="113">
        <f>SUM(E25:J25)</f>
        <v>51</v>
      </c>
      <c r="K26" s="113">
        <f>SUM(E25:K25)</f>
        <v>58</v>
      </c>
      <c r="L26" s="113">
        <f>SUM(E25:L25)</f>
        <v>65</v>
      </c>
      <c r="M26" s="113">
        <f>SUM(E25:M25)</f>
        <v>76</v>
      </c>
      <c r="N26" s="113">
        <f>SUM(E25:N25)</f>
        <v>81</v>
      </c>
      <c r="O26" s="113">
        <f>SUM(E25:O25)</f>
        <v>86</v>
      </c>
      <c r="P26" s="114">
        <f>SUM(E25:P25)</f>
        <v>100</v>
      </c>
      <c r="Q26" s="1737" t="s">
        <v>748</v>
      </c>
      <c r="R26" s="1742"/>
      <c r="S26" s="1743"/>
    </row>
    <row r="27" spans="1:21" x14ac:dyDescent="0.35">
      <c r="A27" s="1614" t="s">
        <v>108</v>
      </c>
      <c r="B27" s="1615"/>
      <c r="C27" s="1616"/>
      <c r="D27" s="190" t="s">
        <v>105</v>
      </c>
      <c r="E27" s="116"/>
      <c r="F27" s="117"/>
      <c r="G27" s="116"/>
      <c r="H27" s="117"/>
      <c r="I27" s="116"/>
      <c r="J27" s="117"/>
      <c r="K27" s="118"/>
      <c r="L27" s="118"/>
      <c r="M27" s="118"/>
      <c r="N27" s="118"/>
      <c r="O27" s="118"/>
      <c r="P27" s="119"/>
      <c r="Q27" s="1697" t="s">
        <v>599</v>
      </c>
      <c r="R27" s="1698"/>
      <c r="S27" s="1620">
        <f>P28</f>
        <v>0</v>
      </c>
    </row>
    <row r="28" spans="1:21" ht="21.75" thickBot="1" x14ac:dyDescent="0.4">
      <c r="A28" s="1617"/>
      <c r="B28" s="1618"/>
      <c r="C28" s="1619"/>
      <c r="D28" s="195" t="s">
        <v>109</v>
      </c>
      <c r="E28" s="120">
        <f>E27</f>
        <v>0</v>
      </c>
      <c r="F28" s="121">
        <f>SUM(E27:F27)</f>
        <v>0</v>
      </c>
      <c r="G28" s="121">
        <f>SUM(E27:G27)</f>
        <v>0</v>
      </c>
      <c r="H28" s="121">
        <f>SUM(E27:H27)</f>
        <v>0</v>
      </c>
      <c r="I28" s="121">
        <f>SUM(E27:I27)</f>
        <v>0</v>
      </c>
      <c r="J28" s="121">
        <f>SUM(E27:J27)</f>
        <v>0</v>
      </c>
      <c r="K28" s="121">
        <f>SUM(E27:K27)</f>
        <v>0</v>
      </c>
      <c r="L28" s="121">
        <f>SUM(E27:L27)</f>
        <v>0</v>
      </c>
      <c r="M28" s="121">
        <f>SUM(E27:M27)</f>
        <v>0</v>
      </c>
      <c r="N28" s="121">
        <f>SUM(E27:N27)</f>
        <v>0</v>
      </c>
      <c r="O28" s="121">
        <f>SUM(F27:O27)</f>
        <v>0</v>
      </c>
      <c r="P28" s="122">
        <f>SUM(E27:P27)</f>
        <v>0</v>
      </c>
      <c r="Q28" s="532"/>
      <c r="R28" s="533"/>
      <c r="S28" s="1621"/>
      <c r="T28" s="137"/>
    </row>
    <row r="29" spans="1:21" hidden="1" x14ac:dyDescent="0.35">
      <c r="Q29" s="1666" t="s">
        <v>711</v>
      </c>
      <c r="R29" s="1666"/>
      <c r="S29" s="1666"/>
    </row>
    <row r="30" spans="1:21" hidden="1" x14ac:dyDescent="0.35">
      <c r="Q30" s="447"/>
      <c r="R30" s="729"/>
      <c r="S30" s="287"/>
    </row>
    <row r="31" spans="1:21" hidden="1" x14ac:dyDescent="0.35">
      <c r="Q31" s="1739" t="s">
        <v>712</v>
      </c>
      <c r="R31" s="1739"/>
      <c r="S31" s="1739"/>
    </row>
    <row r="32" spans="1:21" hidden="1" x14ac:dyDescent="0.35">
      <c r="Q32" s="1597" t="s">
        <v>731</v>
      </c>
      <c r="R32" s="1597"/>
      <c r="S32" s="1597"/>
    </row>
  </sheetData>
  <mergeCells count="37">
    <mergeCell ref="Q31:S31"/>
    <mergeCell ref="Q32:S32"/>
    <mergeCell ref="Q23:R23"/>
    <mergeCell ref="Q21:R21"/>
    <mergeCell ref="Q14:S14"/>
    <mergeCell ref="Q17:S17"/>
    <mergeCell ref="Q19:S19"/>
    <mergeCell ref="Q20:R20"/>
    <mergeCell ref="Q25:S25"/>
    <mergeCell ref="Q29:S29"/>
    <mergeCell ref="A27:C28"/>
    <mergeCell ref="Q27:R27"/>
    <mergeCell ref="S27:S28"/>
    <mergeCell ref="A1:S1"/>
    <mergeCell ref="A2:S2"/>
    <mergeCell ref="Q5:S5"/>
    <mergeCell ref="A3:B4"/>
    <mergeCell ref="C3:S4"/>
    <mergeCell ref="Q8:S8"/>
    <mergeCell ref="Q6:S6"/>
    <mergeCell ref="A17:C17"/>
    <mergeCell ref="A9:C10"/>
    <mergeCell ref="E9:P9"/>
    <mergeCell ref="Q10:R10"/>
    <mergeCell ref="A11:C11"/>
    <mergeCell ref="Q11:R11"/>
    <mergeCell ref="A7:B8"/>
    <mergeCell ref="A5:B6"/>
    <mergeCell ref="C5:P6"/>
    <mergeCell ref="A25:C26"/>
    <mergeCell ref="Q24:S24"/>
    <mergeCell ref="Q26:S26"/>
    <mergeCell ref="A12:C12"/>
    <mergeCell ref="A18:C18"/>
    <mergeCell ref="A19:C19"/>
    <mergeCell ref="A20:C20"/>
    <mergeCell ref="A24:C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9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67"/>
  <sheetViews>
    <sheetView view="pageLayout" zoomScale="70" zoomScaleNormal="80" zoomScalePageLayoutView="7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6.625" style="15" customWidth="1"/>
    <col min="3" max="3" width="33" style="15" customWidth="1"/>
    <col min="4" max="4" width="15.375" style="15" bestFit="1" customWidth="1"/>
    <col min="5" max="5" width="3.75" style="15" bestFit="1" customWidth="1"/>
    <col min="6" max="6" width="3.875" style="15" bestFit="1" customWidth="1"/>
    <col min="7" max="7" width="3.625" style="15" bestFit="1" customWidth="1"/>
    <col min="8" max="10" width="3.875" style="15" bestFit="1" customWidth="1"/>
    <col min="11" max="11" width="4.375" style="15" bestFit="1" customWidth="1"/>
    <col min="12" max="12" width="4.625" style="15" customWidth="1"/>
    <col min="13" max="13" width="3.875" style="15" bestFit="1" customWidth="1"/>
    <col min="14" max="16" width="3.75" style="15" bestFit="1" customWidth="1"/>
    <col min="17" max="17" width="8.75" style="15"/>
    <col min="18" max="18" width="25" style="15" customWidth="1"/>
    <col min="19" max="19" width="29.125" style="15" customWidth="1"/>
    <col min="20" max="16384" width="8.75" style="15"/>
  </cols>
  <sheetData>
    <row r="1" spans="1:26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26" ht="21.75" thickBot="1" x14ac:dyDescent="0.4">
      <c r="A2" s="1668" t="s">
        <v>750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26" ht="18.75" customHeight="1" x14ac:dyDescent="0.35">
      <c r="A3" s="1750" t="s">
        <v>773</v>
      </c>
      <c r="B3" s="1751"/>
      <c r="C3" s="1754" t="s">
        <v>247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5"/>
      <c r="O3" s="1755"/>
      <c r="P3" s="1755"/>
      <c r="Q3" s="1755"/>
      <c r="R3" s="1755"/>
      <c r="S3" s="1756"/>
    </row>
    <row r="4" spans="1:26" ht="19.5" customHeight="1" thickBot="1" x14ac:dyDescent="0.4">
      <c r="A4" s="1752"/>
      <c r="B4" s="1753"/>
      <c r="C4" s="1757"/>
      <c r="D4" s="1758"/>
      <c r="E4" s="1758"/>
      <c r="F4" s="1758"/>
      <c r="G4" s="1758"/>
      <c r="H4" s="1758"/>
      <c r="I4" s="1758"/>
      <c r="J4" s="1758"/>
      <c r="K4" s="1758"/>
      <c r="L4" s="1758"/>
      <c r="M4" s="1758"/>
      <c r="N4" s="1758"/>
      <c r="O4" s="1758"/>
      <c r="P4" s="1758"/>
      <c r="Q4" s="1758"/>
      <c r="R4" s="1758"/>
      <c r="S4" s="1759"/>
      <c r="T4" s="137"/>
      <c r="U4" s="137"/>
      <c r="V4" s="137"/>
      <c r="W4" s="137"/>
      <c r="X4" s="137"/>
      <c r="Y4" s="137"/>
      <c r="Z4" s="137"/>
    </row>
    <row r="5" spans="1:26" x14ac:dyDescent="0.35">
      <c r="A5" s="87" t="s">
        <v>100</v>
      </c>
      <c r="B5" s="389"/>
      <c r="C5" s="304" t="s">
        <v>701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124"/>
      <c r="Q5" s="1693" t="s">
        <v>586</v>
      </c>
      <c r="R5" s="1707"/>
      <c r="S5" s="1694"/>
      <c r="T5" s="137"/>
      <c r="U5" s="137"/>
      <c r="V5" s="137"/>
      <c r="W5" s="137"/>
      <c r="X5" s="137"/>
      <c r="Y5" s="137"/>
      <c r="Z5" s="137"/>
    </row>
    <row r="6" spans="1:26" x14ac:dyDescent="0.35">
      <c r="A6" s="1786" t="s">
        <v>99</v>
      </c>
      <c r="B6" s="1787"/>
      <c r="C6" s="1717" t="s">
        <v>249</v>
      </c>
      <c r="D6" s="1718"/>
      <c r="E6" s="1718"/>
      <c r="F6" s="1718"/>
      <c r="G6" s="1718"/>
      <c r="H6" s="1718"/>
      <c r="I6" s="1718"/>
      <c r="J6" s="1718"/>
      <c r="K6" s="1718"/>
      <c r="L6" s="1718"/>
      <c r="M6" s="1718"/>
      <c r="N6" s="1718"/>
      <c r="O6" s="1718"/>
      <c r="P6" s="1719"/>
      <c r="Q6" s="1788" t="s">
        <v>79</v>
      </c>
      <c r="R6" s="1789"/>
      <c r="S6" s="1790"/>
      <c r="T6" s="137"/>
      <c r="U6" s="137"/>
      <c r="V6" s="137"/>
      <c r="W6" s="137"/>
      <c r="X6" s="137"/>
      <c r="Y6" s="137"/>
      <c r="Z6" s="137"/>
    </row>
    <row r="7" spans="1:26" ht="21.75" thickBot="1" x14ac:dyDescent="0.4">
      <c r="A7" s="1648"/>
      <c r="B7" s="1649"/>
      <c r="C7" s="1720"/>
      <c r="D7" s="1721"/>
      <c r="E7" s="1721"/>
      <c r="F7" s="1721"/>
      <c r="G7" s="1721"/>
      <c r="H7" s="1721"/>
      <c r="I7" s="1721"/>
      <c r="J7" s="1721"/>
      <c r="K7" s="1721"/>
      <c r="L7" s="1721"/>
      <c r="M7" s="1721"/>
      <c r="N7" s="1721"/>
      <c r="O7" s="1721"/>
      <c r="P7" s="1722"/>
      <c r="Q7" s="341" t="s">
        <v>616</v>
      </c>
      <c r="R7" s="96"/>
      <c r="S7" s="97"/>
      <c r="T7" s="137"/>
      <c r="U7" s="137"/>
      <c r="V7" s="137"/>
      <c r="W7" s="137"/>
      <c r="X7" s="137"/>
      <c r="Y7" s="137"/>
      <c r="Z7" s="137"/>
    </row>
    <row r="8" spans="1:26" x14ac:dyDescent="0.35">
      <c r="A8" s="1655" t="s">
        <v>532</v>
      </c>
      <c r="B8" s="1656"/>
      <c r="C8" s="1656"/>
      <c r="D8" s="177" t="s">
        <v>597</v>
      </c>
      <c r="E8" s="1660" t="s">
        <v>594</v>
      </c>
      <c r="F8" s="1660"/>
      <c r="G8" s="1660"/>
      <c r="H8" s="1660"/>
      <c r="I8" s="1660"/>
      <c r="J8" s="1660"/>
      <c r="K8" s="1660"/>
      <c r="L8" s="1660"/>
      <c r="M8" s="1660"/>
      <c r="N8" s="1660"/>
      <c r="O8" s="1660"/>
      <c r="P8" s="1661"/>
      <c r="Q8" s="1760" t="s">
        <v>93</v>
      </c>
      <c r="R8" s="1761"/>
      <c r="S8" s="1762"/>
      <c r="T8" s="137"/>
      <c r="U8" s="137"/>
      <c r="V8" s="137"/>
      <c r="W8" s="137"/>
      <c r="X8" s="137"/>
      <c r="Y8" s="137"/>
      <c r="Z8" s="137"/>
    </row>
    <row r="9" spans="1:26" ht="21.75" thickBot="1" x14ac:dyDescent="0.4">
      <c r="A9" s="1791"/>
      <c r="B9" s="1792"/>
      <c r="C9" s="1792"/>
      <c r="D9" s="199" t="s">
        <v>96</v>
      </c>
      <c r="E9" s="305" t="s">
        <v>0</v>
      </c>
      <c r="F9" s="307" t="s">
        <v>1</v>
      </c>
      <c r="G9" s="448" t="s">
        <v>2</v>
      </c>
      <c r="H9" s="306" t="s">
        <v>3</v>
      </c>
      <c r="I9" s="306" t="s">
        <v>4</v>
      </c>
      <c r="J9" s="306" t="s">
        <v>5</v>
      </c>
      <c r="K9" s="306" t="s">
        <v>6</v>
      </c>
      <c r="L9" s="306" t="s">
        <v>7</v>
      </c>
      <c r="M9" s="306" t="s">
        <v>8</v>
      </c>
      <c r="N9" s="306" t="s">
        <v>9</v>
      </c>
      <c r="O9" s="306" t="s">
        <v>10</v>
      </c>
      <c r="P9" s="308" t="s">
        <v>11</v>
      </c>
      <c r="Q9" s="137"/>
      <c r="R9" s="137"/>
      <c r="S9" s="846"/>
      <c r="T9" s="137"/>
      <c r="U9" s="137"/>
      <c r="V9" s="137"/>
      <c r="W9" s="137"/>
      <c r="X9" s="137"/>
      <c r="Y9" s="137"/>
      <c r="Z9" s="137"/>
    </row>
    <row r="10" spans="1:26" ht="21.75" thickBot="1" x14ac:dyDescent="0.4">
      <c r="A10" s="1774" t="s">
        <v>239</v>
      </c>
      <c r="B10" s="1775"/>
      <c r="C10" s="1775"/>
      <c r="D10" s="202">
        <f>SUM(E10:P10)</f>
        <v>5</v>
      </c>
      <c r="E10" s="872"/>
      <c r="F10" s="873"/>
      <c r="G10" s="203">
        <v>5</v>
      </c>
      <c r="H10" s="873"/>
      <c r="I10" s="873"/>
      <c r="J10" s="873"/>
      <c r="K10" s="873"/>
      <c r="L10" s="873"/>
      <c r="M10" s="873"/>
      <c r="N10" s="873"/>
      <c r="O10" s="873"/>
      <c r="P10" s="874"/>
      <c r="Q10" s="841" t="s">
        <v>550</v>
      </c>
      <c r="R10" s="337"/>
      <c r="S10" s="338" t="s">
        <v>535</v>
      </c>
      <c r="T10" s="137"/>
      <c r="U10" s="137"/>
      <c r="V10" s="137"/>
      <c r="W10" s="137"/>
      <c r="X10" s="137"/>
      <c r="Y10" s="137"/>
      <c r="Z10" s="137"/>
    </row>
    <row r="11" spans="1:26" ht="21" customHeight="1" x14ac:dyDescent="0.35">
      <c r="A11" s="1766" t="s">
        <v>250</v>
      </c>
      <c r="B11" s="1767"/>
      <c r="C11" s="1767"/>
      <c r="D11" s="1780">
        <f>SUM(E11:P12)</f>
        <v>20</v>
      </c>
      <c r="E11" s="1781"/>
      <c r="F11" s="1781"/>
      <c r="G11" s="1784">
        <v>5</v>
      </c>
      <c r="H11" s="1781"/>
      <c r="I11" s="1781"/>
      <c r="J11" s="1784">
        <v>5</v>
      </c>
      <c r="K11" s="1781"/>
      <c r="L11" s="1781"/>
      <c r="M11" s="1784">
        <v>5</v>
      </c>
      <c r="N11" s="1781"/>
      <c r="O11" s="1781"/>
      <c r="P11" s="1785">
        <v>5</v>
      </c>
      <c r="Q11" s="1776" t="s">
        <v>1086</v>
      </c>
      <c r="R11" s="1777"/>
      <c r="S11" s="501" t="s">
        <v>1024</v>
      </c>
      <c r="T11" s="137"/>
      <c r="U11" s="137"/>
      <c r="V11" s="137"/>
      <c r="W11" s="137"/>
      <c r="X11" s="137"/>
      <c r="Y11" s="137"/>
      <c r="Z11" s="137"/>
    </row>
    <row r="12" spans="1:26" ht="21.75" thickBot="1" x14ac:dyDescent="0.4">
      <c r="A12" s="1766" t="s">
        <v>523</v>
      </c>
      <c r="B12" s="1767"/>
      <c r="C12" s="1767"/>
      <c r="D12" s="1780"/>
      <c r="E12" s="1781"/>
      <c r="F12" s="1781"/>
      <c r="G12" s="1784"/>
      <c r="H12" s="1781"/>
      <c r="I12" s="1781"/>
      <c r="J12" s="1784"/>
      <c r="K12" s="1781"/>
      <c r="L12" s="1781"/>
      <c r="M12" s="1784"/>
      <c r="N12" s="1781"/>
      <c r="O12" s="1781"/>
      <c r="P12" s="1785"/>
      <c r="Q12" s="748"/>
      <c r="R12" s="778"/>
      <c r="S12" s="200"/>
      <c r="T12" s="137"/>
      <c r="U12" s="137"/>
      <c r="V12" s="137"/>
      <c r="W12" s="137"/>
      <c r="X12" s="137"/>
      <c r="Y12" s="137"/>
      <c r="Z12" s="137"/>
    </row>
    <row r="13" spans="1:26" ht="21.75" thickBot="1" x14ac:dyDescent="0.4">
      <c r="A13" s="1778" t="s">
        <v>483</v>
      </c>
      <c r="B13" s="1779"/>
      <c r="C13" s="1779"/>
      <c r="D13" s="780">
        <f>SUM(E13:P13)</f>
        <v>9</v>
      </c>
      <c r="E13" s="781"/>
      <c r="F13" s="781"/>
      <c r="G13" s="781"/>
      <c r="H13" s="781"/>
      <c r="I13" s="781"/>
      <c r="J13" s="159">
        <v>3</v>
      </c>
      <c r="K13" s="781"/>
      <c r="L13" s="781"/>
      <c r="M13" s="159">
        <v>3</v>
      </c>
      <c r="N13" s="161"/>
      <c r="O13" s="161"/>
      <c r="P13" s="275">
        <v>3</v>
      </c>
      <c r="Q13" s="841" t="s">
        <v>628</v>
      </c>
      <c r="R13" s="337"/>
      <c r="S13" s="506"/>
      <c r="T13" s="137"/>
      <c r="U13" s="137"/>
      <c r="V13" s="137"/>
      <c r="W13" s="137"/>
      <c r="X13" s="137"/>
      <c r="Y13" s="137"/>
      <c r="Z13" s="137"/>
    </row>
    <row r="14" spans="1:26" x14ac:dyDescent="0.35">
      <c r="A14" s="779" t="s">
        <v>251</v>
      </c>
      <c r="B14" s="160"/>
      <c r="C14" s="160"/>
      <c r="D14" s="780">
        <f t="shared" ref="D14:D17" si="0">SUM(E14:P14)</f>
        <v>18</v>
      </c>
      <c r="E14" s="781"/>
      <c r="F14" s="781"/>
      <c r="G14" s="781"/>
      <c r="H14" s="159">
        <v>2</v>
      </c>
      <c r="I14" s="159">
        <v>2</v>
      </c>
      <c r="J14" s="159">
        <v>2</v>
      </c>
      <c r="K14" s="159">
        <v>2</v>
      </c>
      <c r="L14" s="159">
        <v>2</v>
      </c>
      <c r="M14" s="159">
        <v>2</v>
      </c>
      <c r="N14" s="159">
        <v>2</v>
      </c>
      <c r="O14" s="159">
        <v>2</v>
      </c>
      <c r="P14" s="275">
        <v>2</v>
      </c>
      <c r="Q14" s="1782" t="s">
        <v>524</v>
      </c>
      <c r="R14" s="1782"/>
      <c r="S14" s="1783"/>
      <c r="T14" s="137"/>
      <c r="U14" s="137"/>
      <c r="V14" s="137"/>
      <c r="W14" s="137"/>
      <c r="X14" s="137"/>
      <c r="Y14" s="137"/>
      <c r="Z14" s="137"/>
    </row>
    <row r="15" spans="1:26" ht="21.75" thickBot="1" x14ac:dyDescent="0.4">
      <c r="A15" s="1778" t="s">
        <v>252</v>
      </c>
      <c r="B15" s="1779"/>
      <c r="C15" s="1779"/>
      <c r="D15" s="780">
        <f>SUM(E15:P15)</f>
        <v>35</v>
      </c>
      <c r="E15" s="781"/>
      <c r="F15" s="781"/>
      <c r="G15" s="781"/>
      <c r="H15" s="781"/>
      <c r="I15" s="781"/>
      <c r="J15" s="784">
        <v>5</v>
      </c>
      <c r="K15" s="784">
        <v>5</v>
      </c>
      <c r="L15" s="784">
        <v>5</v>
      </c>
      <c r="M15" s="784">
        <v>5</v>
      </c>
      <c r="N15" s="784">
        <v>5</v>
      </c>
      <c r="O15" s="784">
        <v>5</v>
      </c>
      <c r="P15" s="843">
        <v>5</v>
      </c>
      <c r="Q15" s="844"/>
      <c r="R15" s="845"/>
      <c r="S15" s="846"/>
      <c r="T15" s="137"/>
      <c r="U15" s="137"/>
      <c r="V15" s="137"/>
      <c r="W15" s="137"/>
      <c r="X15" s="137"/>
      <c r="Y15" s="137"/>
      <c r="Z15" s="137"/>
    </row>
    <row r="16" spans="1:26" ht="21.75" thickBot="1" x14ac:dyDescent="0.4">
      <c r="A16" s="1778" t="s">
        <v>707</v>
      </c>
      <c r="B16" s="1779"/>
      <c r="C16" s="1779"/>
      <c r="D16" s="780">
        <f t="shared" si="0"/>
        <v>10</v>
      </c>
      <c r="E16" s="161"/>
      <c r="F16" s="161"/>
      <c r="G16" s="159">
        <v>2.5</v>
      </c>
      <c r="H16" s="161"/>
      <c r="I16" s="781"/>
      <c r="J16" s="159">
        <v>2.5</v>
      </c>
      <c r="K16" s="781"/>
      <c r="L16" s="781"/>
      <c r="M16" s="159">
        <v>2.5</v>
      </c>
      <c r="N16" s="161"/>
      <c r="O16" s="161"/>
      <c r="P16" s="275">
        <v>2.5</v>
      </c>
      <c r="Q16" s="841" t="s">
        <v>542</v>
      </c>
      <c r="R16" s="337"/>
      <c r="S16" s="506"/>
      <c r="T16" s="137"/>
      <c r="U16" s="137"/>
      <c r="V16" s="137"/>
      <c r="W16" s="137"/>
      <c r="X16" s="137"/>
      <c r="Y16" s="137"/>
      <c r="Z16" s="137"/>
    </row>
    <row r="17" spans="1:26" ht="21" customHeight="1" x14ac:dyDescent="0.35">
      <c r="A17" s="1766" t="s">
        <v>244</v>
      </c>
      <c r="B17" s="1767"/>
      <c r="C17" s="1767"/>
      <c r="D17" s="780">
        <f t="shared" si="0"/>
        <v>3</v>
      </c>
      <c r="E17" s="781"/>
      <c r="F17" s="781"/>
      <c r="G17" s="781"/>
      <c r="H17" s="781"/>
      <c r="I17" s="781"/>
      <c r="J17" s="781"/>
      <c r="K17" s="781"/>
      <c r="L17" s="781"/>
      <c r="M17" s="781"/>
      <c r="N17" s="781"/>
      <c r="O17" s="161"/>
      <c r="P17" s="275">
        <v>3</v>
      </c>
      <c r="Q17" s="1700" t="s">
        <v>525</v>
      </c>
      <c r="R17" s="1700"/>
      <c r="S17" s="1645"/>
      <c r="T17" s="137"/>
      <c r="U17" s="137"/>
      <c r="V17" s="137"/>
      <c r="W17" s="137"/>
      <c r="X17" s="137"/>
      <c r="Y17" s="137"/>
      <c r="Z17" s="137"/>
    </row>
    <row r="18" spans="1:26" ht="21.75" thickBot="1" x14ac:dyDescent="0.4">
      <c r="A18" s="1730"/>
      <c r="B18" s="1731"/>
      <c r="C18" s="1731"/>
      <c r="D18" s="205"/>
      <c r="E18" s="204"/>
      <c r="F18" s="204"/>
      <c r="G18" s="206"/>
      <c r="H18" s="206"/>
      <c r="I18" s="206"/>
      <c r="J18" s="206"/>
      <c r="K18" s="206"/>
      <c r="L18" s="206"/>
      <c r="M18" s="206"/>
      <c r="N18" s="206"/>
      <c r="O18" s="206"/>
      <c r="P18" s="702"/>
      <c r="Q18" s="1793" t="s">
        <v>526</v>
      </c>
      <c r="R18" s="1794"/>
      <c r="S18" s="201"/>
      <c r="T18" s="137"/>
      <c r="U18" s="137"/>
      <c r="V18" s="137"/>
      <c r="W18" s="137"/>
      <c r="X18" s="137"/>
      <c r="Y18" s="137"/>
      <c r="Z18" s="137"/>
    </row>
    <row r="19" spans="1:26" ht="21.75" thickBot="1" x14ac:dyDescent="0.4">
      <c r="A19" s="708"/>
      <c r="B19" s="709"/>
      <c r="C19" s="710"/>
      <c r="D19" s="711"/>
      <c r="E19" s="711"/>
      <c r="F19" s="825"/>
      <c r="G19" s="712"/>
      <c r="H19" s="825"/>
      <c r="I19" s="712"/>
      <c r="J19" s="453"/>
      <c r="K19" s="712"/>
      <c r="L19" s="712"/>
      <c r="M19" s="712"/>
      <c r="N19" s="712"/>
      <c r="O19" s="712"/>
      <c r="P19" s="842"/>
      <c r="Q19" s="1699" t="s">
        <v>537</v>
      </c>
      <c r="R19" s="1699"/>
      <c r="S19" s="1626"/>
      <c r="T19" s="137"/>
      <c r="U19" s="137"/>
      <c r="V19" s="137"/>
      <c r="W19" s="137"/>
      <c r="X19" s="137"/>
      <c r="Y19" s="137"/>
      <c r="Z19" s="137"/>
    </row>
    <row r="20" spans="1:26" x14ac:dyDescent="0.35">
      <c r="A20" s="1800"/>
      <c r="B20" s="1801"/>
      <c r="C20" s="1802"/>
      <c r="D20" s="214"/>
      <c r="E20" s="93"/>
      <c r="F20" s="100"/>
      <c r="G20" s="99"/>
      <c r="H20" s="100"/>
      <c r="I20" s="99"/>
      <c r="J20" s="101"/>
      <c r="K20" s="99"/>
      <c r="L20" s="99"/>
      <c r="M20" s="99"/>
      <c r="N20" s="99"/>
      <c r="O20" s="99"/>
      <c r="P20" s="103"/>
      <c r="Q20" s="1803" t="s">
        <v>12</v>
      </c>
      <c r="R20" s="1804"/>
      <c r="S20" s="227" t="s">
        <v>13</v>
      </c>
      <c r="T20" s="137"/>
      <c r="U20" s="137"/>
      <c r="V20" s="137"/>
      <c r="W20" s="137"/>
      <c r="X20" s="137"/>
      <c r="Y20" s="137"/>
      <c r="Z20" s="137"/>
    </row>
    <row r="21" spans="1:26" x14ac:dyDescent="0.35">
      <c r="A21" s="1800"/>
      <c r="B21" s="1801"/>
      <c r="C21" s="1802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99"/>
      <c r="P21" s="103"/>
      <c r="Q21" s="1806">
        <f>SUM(D38)</f>
        <v>300000</v>
      </c>
      <c r="R21" s="1807"/>
      <c r="S21" s="133">
        <v>0</v>
      </c>
      <c r="T21" s="137"/>
      <c r="U21" s="137"/>
      <c r="V21" s="137"/>
      <c r="W21" s="137"/>
      <c r="X21" s="137"/>
      <c r="Y21" s="137"/>
      <c r="Z21" s="137"/>
    </row>
    <row r="22" spans="1:26" ht="21.75" thickBot="1" x14ac:dyDescent="0.4">
      <c r="A22" s="1800"/>
      <c r="B22" s="1801"/>
      <c r="C22" s="1802"/>
      <c r="D22" s="179"/>
      <c r="E22" s="99"/>
      <c r="F22" s="100"/>
      <c r="G22" s="99"/>
      <c r="H22" s="100"/>
      <c r="I22" s="99"/>
      <c r="J22" s="101"/>
      <c r="K22" s="99"/>
      <c r="L22" s="99"/>
      <c r="M22" s="99"/>
      <c r="N22" s="99"/>
      <c r="O22" s="99"/>
      <c r="P22" s="103"/>
      <c r="Q22" s="1808" t="s">
        <v>14</v>
      </c>
      <c r="R22" s="1809"/>
      <c r="S22" s="614">
        <f>+Q21+S21</f>
        <v>300000</v>
      </c>
      <c r="T22" s="137"/>
      <c r="U22" s="137"/>
      <c r="V22" s="137"/>
      <c r="W22" s="137"/>
      <c r="X22" s="137"/>
      <c r="Y22" s="137"/>
      <c r="Z22" s="137"/>
    </row>
    <row r="23" spans="1:26" ht="21.75" thickBot="1" x14ac:dyDescent="0.4">
      <c r="A23" s="1638"/>
      <c r="B23" s="1639"/>
      <c r="C23" s="1640"/>
      <c r="D23" s="180"/>
      <c r="E23" s="104"/>
      <c r="F23" s="105"/>
      <c r="G23" s="104"/>
      <c r="H23" s="105"/>
      <c r="I23" s="104"/>
      <c r="J23" s="106"/>
      <c r="K23" s="104"/>
      <c r="L23" s="104"/>
      <c r="M23" s="104"/>
      <c r="N23" s="104"/>
      <c r="O23" s="104"/>
      <c r="P23" s="107"/>
      <c r="Q23" s="1625" t="s">
        <v>585</v>
      </c>
      <c r="R23" s="1699"/>
      <c r="S23" s="1626"/>
      <c r="T23" s="137"/>
      <c r="U23" s="137"/>
      <c r="V23" s="137"/>
      <c r="W23" s="137"/>
      <c r="X23" s="137"/>
      <c r="Y23" s="137"/>
      <c r="Z23" s="137"/>
    </row>
    <row r="24" spans="1:26" x14ac:dyDescent="0.35">
      <c r="A24" s="1622" t="s">
        <v>98</v>
      </c>
      <c r="B24" s="1623"/>
      <c r="C24" s="1624"/>
      <c r="D24" s="108">
        <f>+D10+D11+D13+D14+D15+D16+D17</f>
        <v>100</v>
      </c>
      <c r="E24" s="181"/>
      <c r="F24" s="182"/>
      <c r="G24" s="181"/>
      <c r="H24" s="182"/>
      <c r="I24" s="181"/>
      <c r="J24" s="182"/>
      <c r="K24" s="183"/>
      <c r="L24" s="183"/>
      <c r="M24" s="183"/>
      <c r="N24" s="183"/>
      <c r="O24" s="183"/>
      <c r="P24" s="184"/>
      <c r="Q24" s="1644" t="s">
        <v>245</v>
      </c>
      <c r="R24" s="1700"/>
      <c r="S24" s="1645"/>
    </row>
    <row r="25" spans="1:26" x14ac:dyDescent="0.35">
      <c r="A25" s="1627" t="s">
        <v>107</v>
      </c>
      <c r="B25" s="1628"/>
      <c r="C25" s="1629"/>
      <c r="D25" s="185" t="s">
        <v>105</v>
      </c>
      <c r="E25" s="186">
        <f t="shared" ref="E25:P25" si="1">SUM(E10:E23)</f>
        <v>0</v>
      </c>
      <c r="F25" s="186">
        <f t="shared" si="1"/>
        <v>0</v>
      </c>
      <c r="G25" s="186">
        <f>SUM(G10:G23)</f>
        <v>12.5</v>
      </c>
      <c r="H25" s="186">
        <f>SUM(H10:H23)</f>
        <v>2</v>
      </c>
      <c r="I25" s="186">
        <f t="shared" si="1"/>
        <v>2</v>
      </c>
      <c r="J25" s="186">
        <f t="shared" si="1"/>
        <v>17.5</v>
      </c>
      <c r="K25" s="186">
        <f t="shared" si="1"/>
        <v>7</v>
      </c>
      <c r="L25" s="186">
        <f t="shared" si="1"/>
        <v>7</v>
      </c>
      <c r="M25" s="186">
        <f t="shared" si="1"/>
        <v>17.5</v>
      </c>
      <c r="N25" s="186">
        <f t="shared" si="1"/>
        <v>7</v>
      </c>
      <c r="O25" s="186">
        <f t="shared" si="1"/>
        <v>7</v>
      </c>
      <c r="P25" s="187">
        <f t="shared" si="1"/>
        <v>20.5</v>
      </c>
      <c r="Q25" s="1737" t="s">
        <v>246</v>
      </c>
      <c r="R25" s="1742"/>
      <c r="S25" s="1743"/>
    </row>
    <row r="26" spans="1:26" x14ac:dyDescent="0.35">
      <c r="A26" s="1630"/>
      <c r="B26" s="1631"/>
      <c r="C26" s="1632"/>
      <c r="D26" s="188" t="s">
        <v>106</v>
      </c>
      <c r="E26" s="189">
        <f>E25</f>
        <v>0</v>
      </c>
      <c r="F26" s="186">
        <f>SUM(E25:F25)</f>
        <v>0</v>
      </c>
      <c r="G26" s="186">
        <f>SUM(E25:G25)</f>
        <v>12.5</v>
      </c>
      <c r="H26" s="186">
        <f>SUM(E25:H25)</f>
        <v>14.5</v>
      </c>
      <c r="I26" s="186">
        <f>SUM(E25:I25)</f>
        <v>16.5</v>
      </c>
      <c r="J26" s="186">
        <f>SUM(E25:J25)</f>
        <v>34</v>
      </c>
      <c r="K26" s="186">
        <f>SUM(E25:K25)</f>
        <v>41</v>
      </c>
      <c r="L26" s="186">
        <f>SUM(E25:L25)</f>
        <v>48</v>
      </c>
      <c r="M26" s="186">
        <f>SUM(E25:M25)</f>
        <v>65.5</v>
      </c>
      <c r="N26" s="186">
        <f>SUM(E25:N25)</f>
        <v>72.5</v>
      </c>
      <c r="O26" s="186">
        <f>SUM(E25:O25)</f>
        <v>79.5</v>
      </c>
      <c r="P26" s="187">
        <f>SUM(E25:P25)</f>
        <v>100</v>
      </c>
      <c r="Q26" s="1704"/>
      <c r="R26" s="1705"/>
      <c r="S26" s="1706"/>
    </row>
    <row r="27" spans="1:26" ht="21" customHeight="1" x14ac:dyDescent="0.35">
      <c r="A27" s="1614" t="s">
        <v>108</v>
      </c>
      <c r="B27" s="1615"/>
      <c r="C27" s="1616"/>
      <c r="D27" s="190" t="s">
        <v>105</v>
      </c>
      <c r="E27" s="191"/>
      <c r="F27" s="192"/>
      <c r="G27" s="191"/>
      <c r="H27" s="192"/>
      <c r="I27" s="191"/>
      <c r="J27" s="192"/>
      <c r="K27" s="193"/>
      <c r="L27" s="193"/>
      <c r="M27" s="193"/>
      <c r="N27" s="193"/>
      <c r="O27" s="193"/>
      <c r="P27" s="194"/>
      <c r="Q27" s="1697" t="s">
        <v>796</v>
      </c>
      <c r="R27" s="1805"/>
      <c r="S27" s="1620">
        <f>P28</f>
        <v>0</v>
      </c>
    </row>
    <row r="28" spans="1:26" ht="21.75" thickBot="1" x14ac:dyDescent="0.4">
      <c r="A28" s="1617"/>
      <c r="B28" s="1618"/>
      <c r="C28" s="1619"/>
      <c r="D28" s="195" t="s">
        <v>109</v>
      </c>
      <c r="E28" s="196">
        <f>E27</f>
        <v>0</v>
      </c>
      <c r="F28" s="197">
        <f>SUM(E27:F27)</f>
        <v>0</v>
      </c>
      <c r="G28" s="197">
        <f>SUM(E27:G27)</f>
        <v>0</v>
      </c>
      <c r="H28" s="197">
        <f>SUM(E27:H27)</f>
        <v>0</v>
      </c>
      <c r="I28" s="197">
        <f>SUM(E27:I27)</f>
        <v>0</v>
      </c>
      <c r="J28" s="197">
        <f>SUM(E27:J27)</f>
        <v>0</v>
      </c>
      <c r="K28" s="197">
        <f>SUM(E27:K27)</f>
        <v>0</v>
      </c>
      <c r="L28" s="197">
        <f>SUM(E27:L27)</f>
        <v>0</v>
      </c>
      <c r="M28" s="197">
        <f>SUM(E27:M27)</f>
        <v>0</v>
      </c>
      <c r="N28" s="197">
        <f>SUM(E27:N27)</f>
        <v>0</v>
      </c>
      <c r="O28" s="197">
        <f>SUM(E27:O27)</f>
        <v>0</v>
      </c>
      <c r="P28" s="198">
        <f>SUM(E27:P27)</f>
        <v>0</v>
      </c>
      <c r="Q28" s="1810" t="s">
        <v>797</v>
      </c>
      <c r="R28" s="1811"/>
      <c r="S28" s="1621"/>
    </row>
    <row r="29" spans="1:26" hidden="1" x14ac:dyDescent="0.35">
      <c r="Q29" s="1666" t="s">
        <v>711</v>
      </c>
      <c r="R29" s="1666"/>
      <c r="S29" s="1666"/>
    </row>
    <row r="30" spans="1:26" hidden="1" x14ac:dyDescent="0.35">
      <c r="Q30" s="447"/>
      <c r="R30" s="729"/>
      <c r="S30" s="287"/>
    </row>
    <row r="31" spans="1:26" hidden="1" x14ac:dyDescent="0.35">
      <c r="Q31" s="1739" t="s">
        <v>712</v>
      </c>
      <c r="R31" s="1739"/>
      <c r="S31" s="1739"/>
    </row>
    <row r="32" spans="1:26" hidden="1" x14ac:dyDescent="0.35">
      <c r="Q32" s="1597" t="s">
        <v>732</v>
      </c>
      <c r="R32" s="1597"/>
      <c r="S32" s="1597"/>
    </row>
    <row r="36" spans="1:19" hidden="1" x14ac:dyDescent="0.35"/>
    <row r="37" spans="1:19" ht="21.75" hidden="1" thickBot="1" x14ac:dyDescent="0.4">
      <c r="A37" s="1795" t="s">
        <v>101</v>
      </c>
      <c r="B37" s="1796"/>
      <c r="C37" s="1797"/>
      <c r="D37" s="1795" t="s">
        <v>103</v>
      </c>
      <c r="E37" s="1796"/>
      <c r="F37" s="1796"/>
      <c r="G37" s="1796"/>
      <c r="H37" s="1796"/>
      <c r="I37" s="1796"/>
      <c r="J37" s="1796"/>
      <c r="K37" s="1796"/>
      <c r="L37" s="1796"/>
      <c r="M37" s="1796"/>
      <c r="N37" s="1796"/>
      <c r="O37" s="1796"/>
      <c r="P37" s="1797"/>
      <c r="Q37" s="1798" t="s">
        <v>102</v>
      </c>
      <c r="R37" s="1798"/>
      <c r="S37" s="1799"/>
    </row>
    <row r="38" spans="1:19" ht="20.25" hidden="1" customHeight="1" x14ac:dyDescent="0.35">
      <c r="A38" s="1812" t="s">
        <v>253</v>
      </c>
      <c r="B38" s="1813"/>
      <c r="C38" s="1814"/>
      <c r="D38" s="1815">
        <v>300000</v>
      </c>
      <c r="E38" s="1816"/>
      <c r="F38" s="1816"/>
      <c r="G38" s="1816"/>
      <c r="H38" s="1816"/>
      <c r="I38" s="1816"/>
      <c r="J38" s="1816"/>
      <c r="K38" s="1816"/>
      <c r="L38" s="1816"/>
      <c r="M38" s="1816"/>
      <c r="N38" s="1816"/>
      <c r="O38" s="1816"/>
      <c r="P38" s="1817"/>
      <c r="Q38" s="1818" t="s">
        <v>255</v>
      </c>
      <c r="R38" s="1819"/>
      <c r="S38" s="1820"/>
    </row>
    <row r="39" spans="1:19" ht="20.25" hidden="1" customHeight="1" x14ac:dyDescent="0.35">
      <c r="A39" s="1812"/>
      <c r="B39" s="1813"/>
      <c r="C39" s="1814"/>
      <c r="D39" s="1815"/>
      <c r="E39" s="1816"/>
      <c r="F39" s="1816"/>
      <c r="G39" s="1816"/>
      <c r="H39" s="1816"/>
      <c r="I39" s="1816"/>
      <c r="J39" s="1816"/>
      <c r="K39" s="1816"/>
      <c r="L39" s="1816"/>
      <c r="M39" s="1816"/>
      <c r="N39" s="1816"/>
      <c r="O39" s="1816"/>
      <c r="P39" s="1817"/>
      <c r="Q39" s="1821" t="s">
        <v>527</v>
      </c>
      <c r="R39" s="1822"/>
      <c r="S39" s="1823"/>
    </row>
    <row r="40" spans="1:19" hidden="1" x14ac:dyDescent="0.35">
      <c r="A40" s="1815"/>
      <c r="B40" s="1816"/>
      <c r="C40" s="1817"/>
      <c r="D40" s="1815"/>
      <c r="E40" s="1816"/>
      <c r="F40" s="1816"/>
      <c r="G40" s="1816"/>
      <c r="H40" s="1816"/>
      <c r="I40" s="1816"/>
      <c r="J40" s="1816"/>
      <c r="K40" s="1816"/>
      <c r="L40" s="1816"/>
      <c r="M40" s="1816"/>
      <c r="N40" s="1816"/>
      <c r="O40" s="1816"/>
      <c r="P40" s="1817"/>
      <c r="Q40" s="1824"/>
      <c r="R40" s="1825"/>
      <c r="S40" s="1826"/>
    </row>
    <row r="41" spans="1:19" hidden="1" x14ac:dyDescent="0.35">
      <c r="A41" s="1815"/>
      <c r="B41" s="1816"/>
      <c r="C41" s="1817"/>
      <c r="D41" s="1815"/>
      <c r="E41" s="1816"/>
      <c r="F41" s="1816"/>
      <c r="G41" s="1816"/>
      <c r="H41" s="1816"/>
      <c r="I41" s="1816"/>
      <c r="J41" s="1816"/>
      <c r="K41" s="1816"/>
      <c r="L41" s="1816"/>
      <c r="M41" s="1816"/>
      <c r="N41" s="1816"/>
      <c r="O41" s="1816"/>
      <c r="P41" s="1817"/>
      <c r="Q41" s="1824"/>
      <c r="R41" s="1825"/>
      <c r="S41" s="1826"/>
    </row>
    <row r="42" spans="1:19" hidden="1" x14ac:dyDescent="0.35">
      <c r="A42" s="1815"/>
      <c r="B42" s="1816"/>
      <c r="C42" s="1817"/>
      <c r="D42" s="1815"/>
      <c r="E42" s="1816"/>
      <c r="F42" s="1816"/>
      <c r="G42" s="1816"/>
      <c r="H42" s="1816"/>
      <c r="I42" s="1816"/>
      <c r="J42" s="1816"/>
      <c r="K42" s="1816"/>
      <c r="L42" s="1816"/>
      <c r="M42" s="1816"/>
      <c r="N42" s="1816"/>
      <c r="O42" s="1816"/>
      <c r="P42" s="1817"/>
      <c r="Q42" s="1824"/>
      <c r="R42" s="1825"/>
      <c r="S42" s="1826"/>
    </row>
    <row r="43" spans="1:19" hidden="1" x14ac:dyDescent="0.35">
      <c r="A43" s="1815"/>
      <c r="B43" s="1816"/>
      <c r="C43" s="1817"/>
      <c r="D43" s="1815"/>
      <c r="E43" s="1816"/>
      <c r="F43" s="1816"/>
      <c r="G43" s="1816"/>
      <c r="H43" s="1816"/>
      <c r="I43" s="1816"/>
      <c r="J43" s="1816"/>
      <c r="K43" s="1816"/>
      <c r="L43" s="1816"/>
      <c r="M43" s="1816"/>
      <c r="N43" s="1816"/>
      <c r="O43" s="1816"/>
      <c r="P43" s="1817"/>
      <c r="Q43" s="1824"/>
      <c r="R43" s="1825"/>
      <c r="S43" s="1826"/>
    </row>
    <row r="44" spans="1:19" hidden="1" x14ac:dyDescent="0.35">
      <c r="A44" s="1815"/>
      <c r="B44" s="1816"/>
      <c r="C44" s="1817"/>
      <c r="D44" s="1815"/>
      <c r="E44" s="1816"/>
      <c r="F44" s="1816"/>
      <c r="G44" s="1816"/>
      <c r="H44" s="1816"/>
      <c r="I44" s="1816"/>
      <c r="J44" s="1816"/>
      <c r="K44" s="1816"/>
      <c r="L44" s="1816"/>
      <c r="M44" s="1816"/>
      <c r="N44" s="1816"/>
      <c r="O44" s="1816"/>
      <c r="P44" s="1817"/>
      <c r="Q44" s="1824"/>
      <c r="R44" s="1825"/>
      <c r="S44" s="1826"/>
    </row>
    <row r="45" spans="1:19" hidden="1" x14ac:dyDescent="0.35">
      <c r="A45" s="1815"/>
      <c r="B45" s="1816"/>
      <c r="C45" s="1817"/>
      <c r="D45" s="1815"/>
      <c r="E45" s="1816"/>
      <c r="F45" s="1816"/>
      <c r="G45" s="1816"/>
      <c r="H45" s="1816"/>
      <c r="I45" s="1816"/>
      <c r="J45" s="1816"/>
      <c r="K45" s="1816"/>
      <c r="L45" s="1816"/>
      <c r="M45" s="1816"/>
      <c r="N45" s="1816"/>
      <c r="O45" s="1816"/>
      <c r="P45" s="1817"/>
      <c r="Q45" s="1824"/>
      <c r="R45" s="1825"/>
      <c r="S45" s="1826"/>
    </row>
    <row r="46" spans="1:19" hidden="1" x14ac:dyDescent="0.35">
      <c r="A46" s="1815"/>
      <c r="B46" s="1816"/>
      <c r="C46" s="1817"/>
      <c r="D46" s="1815"/>
      <c r="E46" s="1816"/>
      <c r="F46" s="1816"/>
      <c r="G46" s="1816"/>
      <c r="H46" s="1816"/>
      <c r="I46" s="1816"/>
      <c r="J46" s="1816"/>
      <c r="K46" s="1816"/>
      <c r="L46" s="1816"/>
      <c r="M46" s="1816"/>
      <c r="N46" s="1816"/>
      <c r="O46" s="1816"/>
      <c r="P46" s="1817"/>
      <c r="Q46" s="1824"/>
      <c r="R46" s="1825"/>
      <c r="S46" s="1826"/>
    </row>
    <row r="47" spans="1:19" hidden="1" x14ac:dyDescent="0.35">
      <c r="A47" s="1815"/>
      <c r="B47" s="1816"/>
      <c r="C47" s="1817"/>
      <c r="D47" s="1815"/>
      <c r="E47" s="1816"/>
      <c r="F47" s="1816"/>
      <c r="G47" s="1816"/>
      <c r="H47" s="1816"/>
      <c r="I47" s="1816"/>
      <c r="J47" s="1816"/>
      <c r="K47" s="1816"/>
      <c r="L47" s="1816"/>
      <c r="M47" s="1816"/>
      <c r="N47" s="1816"/>
      <c r="O47" s="1816"/>
      <c r="P47" s="1817"/>
      <c r="Q47" s="1824"/>
      <c r="R47" s="1825"/>
      <c r="S47" s="1826"/>
    </row>
    <row r="48" spans="1:19" hidden="1" x14ac:dyDescent="0.35">
      <c r="A48" s="1815"/>
      <c r="B48" s="1816"/>
      <c r="C48" s="1817"/>
      <c r="D48" s="1815"/>
      <c r="E48" s="1816"/>
      <c r="F48" s="1816"/>
      <c r="G48" s="1816"/>
      <c r="H48" s="1816"/>
      <c r="I48" s="1816"/>
      <c r="J48" s="1816"/>
      <c r="K48" s="1816"/>
      <c r="L48" s="1816"/>
      <c r="M48" s="1816"/>
      <c r="N48" s="1816"/>
      <c r="O48" s="1816"/>
      <c r="P48" s="1817"/>
      <c r="Q48" s="1824"/>
      <c r="R48" s="1825"/>
      <c r="S48" s="1826"/>
    </row>
    <row r="49" spans="1:19" hidden="1" x14ac:dyDescent="0.35">
      <c r="A49" s="1815"/>
      <c r="B49" s="1816"/>
      <c r="C49" s="1817"/>
      <c r="D49" s="1815"/>
      <c r="E49" s="1816"/>
      <c r="F49" s="1816"/>
      <c r="G49" s="1816"/>
      <c r="H49" s="1816"/>
      <c r="I49" s="1816"/>
      <c r="J49" s="1816"/>
      <c r="K49" s="1816"/>
      <c r="L49" s="1816"/>
      <c r="M49" s="1816"/>
      <c r="N49" s="1816"/>
      <c r="O49" s="1816"/>
      <c r="P49" s="1817"/>
      <c r="Q49" s="1824"/>
      <c r="R49" s="1825"/>
      <c r="S49" s="1826"/>
    </row>
    <row r="50" spans="1:19" hidden="1" x14ac:dyDescent="0.35">
      <c r="A50" s="1815"/>
      <c r="B50" s="1816"/>
      <c r="C50" s="1817"/>
      <c r="D50" s="1815"/>
      <c r="E50" s="1816"/>
      <c r="F50" s="1816"/>
      <c r="G50" s="1816"/>
      <c r="H50" s="1816"/>
      <c r="I50" s="1816"/>
      <c r="J50" s="1816"/>
      <c r="K50" s="1816"/>
      <c r="L50" s="1816"/>
      <c r="M50" s="1816"/>
      <c r="N50" s="1816"/>
      <c r="O50" s="1816"/>
      <c r="P50" s="1817"/>
      <c r="Q50" s="1824"/>
      <c r="R50" s="1825"/>
      <c r="S50" s="1826"/>
    </row>
    <row r="51" spans="1:19" ht="21.75" hidden="1" thickBot="1" x14ac:dyDescent="0.4">
      <c r="A51" s="1815"/>
      <c r="B51" s="1816"/>
      <c r="C51" s="1817"/>
      <c r="D51" s="1836"/>
      <c r="E51" s="1837"/>
      <c r="F51" s="1837"/>
      <c r="G51" s="1837"/>
      <c r="H51" s="1837"/>
      <c r="I51" s="1837"/>
      <c r="J51" s="1837"/>
      <c r="K51" s="1837"/>
      <c r="L51" s="1837"/>
      <c r="M51" s="1837"/>
      <c r="N51" s="1837"/>
      <c r="O51" s="1837"/>
      <c r="P51" s="1838"/>
      <c r="Q51" s="1839"/>
      <c r="R51" s="1840"/>
      <c r="S51" s="1841"/>
    </row>
    <row r="52" spans="1:19" hidden="1" x14ac:dyDescent="0.35">
      <c r="A52" s="1827" t="s">
        <v>104</v>
      </c>
      <c r="B52" s="1828"/>
      <c r="C52" s="1828"/>
      <c r="D52" s="1828"/>
      <c r="E52" s="1828"/>
      <c r="F52" s="1828"/>
      <c r="G52" s="1828"/>
      <c r="H52" s="1828"/>
      <c r="I52" s="1828"/>
      <c r="J52" s="1828"/>
      <c r="K52" s="1828"/>
      <c r="L52" s="1828"/>
      <c r="M52" s="1828"/>
      <c r="N52" s="1828"/>
      <c r="O52" s="1828"/>
      <c r="P52" s="1828"/>
      <c r="Q52" s="1828"/>
      <c r="R52" s="1828"/>
      <c r="S52" s="1829"/>
    </row>
    <row r="53" spans="1:19" ht="21.75" hidden="1" thickBot="1" x14ac:dyDescent="0.4">
      <c r="A53" s="1830"/>
      <c r="B53" s="1831"/>
      <c r="C53" s="1831"/>
      <c r="D53" s="1831"/>
      <c r="E53" s="1831"/>
      <c r="F53" s="1831"/>
      <c r="G53" s="1831"/>
      <c r="H53" s="1831"/>
      <c r="I53" s="1831"/>
      <c r="J53" s="1831"/>
      <c r="K53" s="1831"/>
      <c r="L53" s="1831"/>
      <c r="M53" s="1831"/>
      <c r="N53" s="1831"/>
      <c r="O53" s="1831"/>
      <c r="P53" s="1831"/>
      <c r="Q53" s="1831"/>
      <c r="R53" s="1831"/>
      <c r="S53" s="1832"/>
    </row>
    <row r="54" spans="1:19" hidden="1" x14ac:dyDescent="0.35">
      <c r="A54" s="1833" t="s">
        <v>254</v>
      </c>
      <c r="B54" s="1834"/>
      <c r="C54" s="1834"/>
      <c r="D54" s="1834"/>
      <c r="E54" s="1834"/>
      <c r="F54" s="1834"/>
      <c r="G54" s="1834"/>
      <c r="H54" s="1834"/>
      <c r="I54" s="1834"/>
      <c r="J54" s="1834"/>
      <c r="K54" s="1834"/>
      <c r="L54" s="1834"/>
      <c r="M54" s="1834"/>
      <c r="N54" s="1834"/>
      <c r="O54" s="1834"/>
      <c r="P54" s="1834"/>
      <c r="Q54" s="1834"/>
      <c r="R54" s="1834"/>
      <c r="S54" s="1835"/>
    </row>
    <row r="55" spans="1:19" hidden="1" x14ac:dyDescent="0.35">
      <c r="A55" s="140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2"/>
    </row>
    <row r="56" spans="1:19" hidden="1" x14ac:dyDescent="0.35">
      <c r="A56" s="140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2"/>
    </row>
    <row r="57" spans="1:19" hidden="1" x14ac:dyDescent="0.35">
      <c r="A57" s="140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2"/>
    </row>
    <row r="58" spans="1:19" hidden="1" x14ac:dyDescent="0.35">
      <c r="A58" s="140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2"/>
    </row>
    <row r="59" spans="1:19" hidden="1" x14ac:dyDescent="0.35">
      <c r="A59" s="140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2"/>
    </row>
    <row r="60" spans="1:19" hidden="1" x14ac:dyDescent="0.35">
      <c r="A60" s="140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2"/>
    </row>
    <row r="61" spans="1:19" hidden="1" x14ac:dyDescent="0.35">
      <c r="A61" s="140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2"/>
    </row>
    <row r="62" spans="1:19" hidden="1" x14ac:dyDescent="0.35">
      <c r="A62" s="140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2"/>
    </row>
    <row r="63" spans="1:19" hidden="1" x14ac:dyDescent="0.35">
      <c r="A63" s="140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2"/>
    </row>
    <row r="64" spans="1:19" hidden="1" x14ac:dyDescent="0.35">
      <c r="A64" s="140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2"/>
    </row>
    <row r="65" spans="1:19" hidden="1" x14ac:dyDescent="0.35">
      <c r="A65" s="140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2"/>
    </row>
    <row r="66" spans="1:19" ht="21.75" hidden="1" thickBot="1" x14ac:dyDescent="0.4">
      <c r="A66" s="143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144"/>
      <c r="S66" s="145"/>
    </row>
    <row r="67" spans="1:19" hidden="1" x14ac:dyDescent="0.35"/>
  </sheetData>
  <mergeCells count="104">
    <mergeCell ref="A52:S53"/>
    <mergeCell ref="A54:S54"/>
    <mergeCell ref="A50:C50"/>
    <mergeCell ref="D50:P50"/>
    <mergeCell ref="Q50:S50"/>
    <mergeCell ref="A51:C51"/>
    <mergeCell ref="D51:P51"/>
    <mergeCell ref="Q51:S51"/>
    <mergeCell ref="A48:C48"/>
    <mergeCell ref="D48:P48"/>
    <mergeCell ref="Q48:S48"/>
    <mergeCell ref="A49:C49"/>
    <mergeCell ref="D49:P49"/>
    <mergeCell ref="Q49:S49"/>
    <mergeCell ref="A46:C46"/>
    <mergeCell ref="D46:P46"/>
    <mergeCell ref="Q46:S46"/>
    <mergeCell ref="A47:C47"/>
    <mergeCell ref="D47:P47"/>
    <mergeCell ref="Q47:S47"/>
    <mergeCell ref="A44:C44"/>
    <mergeCell ref="D44:P44"/>
    <mergeCell ref="Q44:S44"/>
    <mergeCell ref="A45:C45"/>
    <mergeCell ref="D45:P45"/>
    <mergeCell ref="Q45:S45"/>
    <mergeCell ref="Q28:R28"/>
    <mergeCell ref="A38:C38"/>
    <mergeCell ref="D38:P38"/>
    <mergeCell ref="Q38:S38"/>
    <mergeCell ref="A39:C39"/>
    <mergeCell ref="D39:P39"/>
    <mergeCell ref="Q39:S39"/>
    <mergeCell ref="A43:C43"/>
    <mergeCell ref="D43:P43"/>
    <mergeCell ref="Q43:S43"/>
    <mergeCell ref="A40:C40"/>
    <mergeCell ref="D40:P40"/>
    <mergeCell ref="Q40:S40"/>
    <mergeCell ref="A41:C41"/>
    <mergeCell ref="D41:P41"/>
    <mergeCell ref="Q41:S41"/>
    <mergeCell ref="A42:C42"/>
    <mergeCell ref="D42:P42"/>
    <mergeCell ref="Q42:S42"/>
    <mergeCell ref="Q17:S17"/>
    <mergeCell ref="Q18:R18"/>
    <mergeCell ref="A37:C37"/>
    <mergeCell ref="D37:P37"/>
    <mergeCell ref="Q37:S37"/>
    <mergeCell ref="A20:C20"/>
    <mergeCell ref="Q20:R20"/>
    <mergeCell ref="A27:C28"/>
    <mergeCell ref="Q27:R27"/>
    <mergeCell ref="S27:S28"/>
    <mergeCell ref="A21:C21"/>
    <mergeCell ref="Q21:R21"/>
    <mergeCell ref="A22:C22"/>
    <mergeCell ref="Q22:R22"/>
    <mergeCell ref="A23:C23"/>
    <mergeCell ref="Q23:S23"/>
    <mergeCell ref="A24:C24"/>
    <mergeCell ref="Q24:S24"/>
    <mergeCell ref="Q25:S25"/>
    <mergeCell ref="A25:C26"/>
    <mergeCell ref="Q26:S26"/>
    <mergeCell ref="Q29:S29"/>
    <mergeCell ref="Q31:S31"/>
    <mergeCell ref="Q32:S32"/>
    <mergeCell ref="A1:S1"/>
    <mergeCell ref="A2:S2"/>
    <mergeCell ref="A3:B4"/>
    <mergeCell ref="Q5:S5"/>
    <mergeCell ref="A6:B7"/>
    <mergeCell ref="Q6:S6"/>
    <mergeCell ref="A8:C9"/>
    <mergeCell ref="E8:P8"/>
    <mergeCell ref="Q8:S8"/>
    <mergeCell ref="C6:P7"/>
    <mergeCell ref="C3:S4"/>
    <mergeCell ref="A10:C10"/>
    <mergeCell ref="A11:C11"/>
    <mergeCell ref="Q11:R11"/>
    <mergeCell ref="A16:C16"/>
    <mergeCell ref="A18:C18"/>
    <mergeCell ref="Q19:S19"/>
    <mergeCell ref="D11:D12"/>
    <mergeCell ref="E11:E12"/>
    <mergeCell ref="F11:F12"/>
    <mergeCell ref="A12:C12"/>
    <mergeCell ref="A13:C13"/>
    <mergeCell ref="A15:C15"/>
    <mergeCell ref="Q14:S14"/>
    <mergeCell ref="L11:L12"/>
    <mergeCell ref="M11:M12"/>
    <mergeCell ref="N11:N12"/>
    <mergeCell ref="O11:O12"/>
    <mergeCell ref="P11:P12"/>
    <mergeCell ref="G11:G12"/>
    <mergeCell ref="H11:H12"/>
    <mergeCell ref="I11:I12"/>
    <mergeCell ref="J11:J12"/>
    <mergeCell ref="K11:K12"/>
    <mergeCell ref="A17:C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10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4"/>
  <sheetViews>
    <sheetView view="pageLayout" zoomScale="50" zoomScaleNormal="90" zoomScalePageLayoutView="50" workbookViewId="0">
      <selection activeCell="R37" sqref="R37"/>
    </sheetView>
  </sheetViews>
  <sheetFormatPr defaultColWidth="8.75" defaultRowHeight="21" x14ac:dyDescent="0.35"/>
  <cols>
    <col min="1" max="1" width="9" style="15" customWidth="1"/>
    <col min="2" max="2" width="18" style="15" customWidth="1"/>
    <col min="3" max="3" width="29.125" style="15" customWidth="1"/>
    <col min="4" max="4" width="16.5" style="15" customWidth="1"/>
    <col min="5" max="5" width="3.875" style="15" bestFit="1" customWidth="1"/>
    <col min="6" max="6" width="4.25" style="15" bestFit="1" customWidth="1"/>
    <col min="7" max="8" width="3.875" style="15" bestFit="1" customWidth="1"/>
    <col min="9" max="9" width="4.25" style="15" bestFit="1" customWidth="1"/>
    <col min="10" max="10" width="3.875" style="15" bestFit="1" customWidth="1"/>
    <col min="11" max="11" width="4.375" style="15" bestFit="1" customWidth="1"/>
    <col min="12" max="12" width="4.25" style="15" bestFit="1" customWidth="1"/>
    <col min="13" max="16" width="3.875" style="15" bestFit="1" customWidth="1"/>
    <col min="17" max="17" width="9" style="15" customWidth="1"/>
    <col min="18" max="18" width="24.375" style="15" customWidth="1"/>
    <col min="19" max="19" width="32.12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853" t="s">
        <v>749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4"/>
      <c r="S2" s="1855"/>
    </row>
    <row r="3" spans="1:19" s="287" customFormat="1" ht="21.6" customHeight="1" x14ac:dyDescent="0.35">
      <c r="A3" s="1671" t="s">
        <v>775</v>
      </c>
      <c r="B3" s="1672"/>
      <c r="C3" s="850" t="s">
        <v>754</v>
      </c>
      <c r="D3" s="998"/>
      <c r="E3" s="850"/>
      <c r="F3" s="850"/>
      <c r="G3" s="850"/>
      <c r="H3" s="850"/>
      <c r="I3" s="850"/>
      <c r="J3" s="850"/>
      <c r="K3" s="850"/>
      <c r="L3" s="850"/>
      <c r="M3" s="850"/>
      <c r="N3" s="850"/>
      <c r="O3" s="850"/>
      <c r="P3" s="850"/>
      <c r="Q3" s="850"/>
      <c r="R3" s="850"/>
      <c r="S3" s="851"/>
    </row>
    <row r="4" spans="1:19" s="287" customFormat="1" ht="21.6" customHeight="1" thickBot="1" x14ac:dyDescent="0.4">
      <c r="A4" s="1675"/>
      <c r="B4" s="1676"/>
      <c r="C4" s="999" t="s">
        <v>752</v>
      </c>
      <c r="D4" s="999"/>
      <c r="E4" s="999"/>
      <c r="F4" s="999"/>
      <c r="G4" s="999"/>
      <c r="H4" s="999"/>
      <c r="I4" s="999"/>
      <c r="J4" s="999"/>
      <c r="K4" s="999"/>
      <c r="L4" s="999"/>
      <c r="M4" s="999"/>
      <c r="N4" s="999"/>
      <c r="O4" s="999"/>
      <c r="P4" s="999"/>
      <c r="Q4" s="999"/>
      <c r="R4" s="999"/>
      <c r="S4" s="1000"/>
    </row>
    <row r="5" spans="1:19" s="287" customFormat="1" ht="21.6" customHeight="1" x14ac:dyDescent="0.35">
      <c r="A5" s="1683" t="s">
        <v>774</v>
      </c>
      <c r="B5" s="1684"/>
      <c r="C5" s="1711" t="s">
        <v>1025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395" t="s">
        <v>531</v>
      </c>
      <c r="R5" s="1398"/>
      <c r="S5" s="1399"/>
    </row>
    <row r="6" spans="1:19" ht="21" customHeight="1" x14ac:dyDescent="0.35">
      <c r="A6" s="1685"/>
      <c r="B6" s="1686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123</v>
      </c>
      <c r="R6" s="1709"/>
      <c r="S6" s="1710"/>
    </row>
    <row r="7" spans="1:19" ht="21" customHeight="1" x14ac:dyDescent="0.35">
      <c r="A7" s="1861" t="s">
        <v>99</v>
      </c>
      <c r="B7" s="1862"/>
      <c r="C7" s="1717" t="s">
        <v>753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221" t="s">
        <v>616</v>
      </c>
      <c r="R7" s="222"/>
      <c r="S7" s="201"/>
    </row>
    <row r="8" spans="1:19" ht="21.75" customHeight="1" thickBot="1" x14ac:dyDescent="0.4">
      <c r="A8" s="1863"/>
      <c r="B8" s="1864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customHeight="1" thickBot="1" x14ac:dyDescent="0.4">
      <c r="A9" s="1655" t="s">
        <v>532</v>
      </c>
      <c r="B9" s="1656"/>
      <c r="C9" s="1865"/>
      <c r="D9" s="1036" t="s">
        <v>603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x14ac:dyDescent="0.35">
      <c r="A10" s="1657"/>
      <c r="B10" s="1658"/>
      <c r="C10" s="1866"/>
      <c r="D10" s="199" t="s">
        <v>96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5" t="s">
        <v>11</v>
      </c>
      <c r="Q10" s="1856" t="s">
        <v>1087</v>
      </c>
      <c r="R10" s="1867"/>
      <c r="S10" s="228" t="s">
        <v>941</v>
      </c>
    </row>
    <row r="11" spans="1:19" x14ac:dyDescent="0.35">
      <c r="A11" s="411" t="s">
        <v>118</v>
      </c>
      <c r="B11" s="412"/>
      <c r="C11" s="413"/>
      <c r="D11" s="543">
        <v>10</v>
      </c>
      <c r="E11" s="544"/>
      <c r="F11" s="630"/>
      <c r="G11" s="539">
        <v>5</v>
      </c>
      <c r="H11" s="539">
        <v>5</v>
      </c>
      <c r="I11" s="129"/>
      <c r="J11" s="467"/>
      <c r="K11" s="129"/>
      <c r="L11" s="129"/>
      <c r="M11" s="129"/>
      <c r="N11" s="129"/>
      <c r="O11" s="129"/>
      <c r="P11" s="545"/>
      <c r="Q11" s="1389"/>
      <c r="R11" s="222"/>
      <c r="S11" s="92"/>
    </row>
    <row r="12" spans="1:19" ht="21.75" thickBot="1" x14ac:dyDescent="0.4">
      <c r="A12" s="752" t="s">
        <v>119</v>
      </c>
      <c r="B12" s="753"/>
      <c r="C12" s="754"/>
      <c r="D12" s="546">
        <v>20</v>
      </c>
      <c r="E12" s="547"/>
      <c r="F12" s="548"/>
      <c r="G12" s="509">
        <v>5</v>
      </c>
      <c r="H12" s="508"/>
      <c r="I12" s="260"/>
      <c r="J12" s="259">
        <v>5</v>
      </c>
      <c r="K12" s="260"/>
      <c r="L12" s="260"/>
      <c r="M12" s="509">
        <v>5</v>
      </c>
      <c r="N12" s="260"/>
      <c r="O12" s="260"/>
      <c r="P12" s="549">
        <v>5</v>
      </c>
      <c r="Q12" s="534"/>
      <c r="R12" s="535"/>
      <c r="S12" s="374"/>
    </row>
    <row r="13" spans="1:19" ht="21.75" thickBot="1" x14ac:dyDescent="0.4">
      <c r="A13" s="1393" t="s">
        <v>120</v>
      </c>
      <c r="B13" s="1396"/>
      <c r="C13" s="1394"/>
      <c r="D13" s="1391"/>
      <c r="E13" s="1392"/>
      <c r="F13" s="263"/>
      <c r="G13" s="161"/>
      <c r="H13" s="267"/>
      <c r="I13" s="161"/>
      <c r="J13" s="268"/>
      <c r="K13" s="1392"/>
      <c r="L13" s="1392"/>
      <c r="M13" s="1392"/>
      <c r="N13" s="1392"/>
      <c r="O13" s="1392"/>
      <c r="P13" s="265"/>
      <c r="Q13" s="336" t="s">
        <v>541</v>
      </c>
      <c r="R13" s="337"/>
      <c r="S13" s="506"/>
    </row>
    <row r="14" spans="1:19" x14ac:dyDescent="0.35">
      <c r="A14" s="1393" t="s">
        <v>121</v>
      </c>
      <c r="B14" s="1396"/>
      <c r="C14" s="1394"/>
      <c r="D14" s="1391">
        <v>30</v>
      </c>
      <c r="E14" s="1392"/>
      <c r="F14" s="263"/>
      <c r="G14" s="1392"/>
      <c r="H14" s="270">
        <v>5</v>
      </c>
      <c r="I14" s="159">
        <v>5</v>
      </c>
      <c r="J14" s="268"/>
      <c r="K14" s="159">
        <v>5</v>
      </c>
      <c r="L14" s="159">
        <v>5</v>
      </c>
      <c r="M14" s="161"/>
      <c r="N14" s="159">
        <v>5</v>
      </c>
      <c r="O14" s="159">
        <v>5</v>
      </c>
      <c r="P14" s="269"/>
      <c r="Q14" s="1856" t="s">
        <v>116</v>
      </c>
      <c r="R14" s="1857"/>
      <c r="S14" s="1858"/>
    </row>
    <row r="15" spans="1:19" ht="21.75" thickBot="1" x14ac:dyDescent="0.4">
      <c r="A15" s="1635" t="s">
        <v>708</v>
      </c>
      <c r="B15" s="1636"/>
      <c r="C15" s="1637"/>
      <c r="D15" s="1391">
        <v>20</v>
      </c>
      <c r="E15" s="1392"/>
      <c r="F15" s="263"/>
      <c r="G15" s="1392"/>
      <c r="H15" s="267"/>
      <c r="I15" s="161"/>
      <c r="J15" s="274">
        <v>6.66</v>
      </c>
      <c r="K15" s="161"/>
      <c r="L15" s="161"/>
      <c r="M15" s="159">
        <v>6.67</v>
      </c>
      <c r="N15" s="161"/>
      <c r="O15" s="161"/>
      <c r="P15" s="275">
        <v>6.7</v>
      </c>
      <c r="Q15" s="89"/>
      <c r="R15" s="90"/>
      <c r="S15" s="91"/>
    </row>
    <row r="16" spans="1:19" ht="21.75" thickBot="1" x14ac:dyDescent="0.4">
      <c r="A16" s="1393" t="s">
        <v>122</v>
      </c>
      <c r="B16" s="1001"/>
      <c r="C16" s="453"/>
      <c r="D16" s="1397">
        <v>20</v>
      </c>
      <c r="E16" s="161"/>
      <c r="F16" s="267"/>
      <c r="G16" s="161"/>
      <c r="H16" s="267"/>
      <c r="I16" s="161"/>
      <c r="J16" s="268"/>
      <c r="K16" s="161"/>
      <c r="L16" s="161"/>
      <c r="M16" s="161"/>
      <c r="N16" s="161"/>
      <c r="O16" s="161"/>
      <c r="P16" s="275">
        <v>20</v>
      </c>
      <c r="Q16" s="336" t="s">
        <v>542</v>
      </c>
      <c r="R16" s="337"/>
      <c r="S16" s="506"/>
    </row>
    <row r="17" spans="1:21" x14ac:dyDescent="0.35">
      <c r="A17" s="1727"/>
      <c r="B17" s="1728"/>
      <c r="C17" s="1729"/>
      <c r="D17" s="1390"/>
      <c r="E17" s="239"/>
      <c r="F17" s="408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1856" t="s">
        <v>25</v>
      </c>
      <c r="R17" s="1857"/>
      <c r="S17" s="1858"/>
    </row>
    <row r="18" spans="1:21" ht="21.75" thickBot="1" x14ac:dyDescent="0.4">
      <c r="A18" s="1727"/>
      <c r="B18" s="1728"/>
      <c r="C18" s="1729"/>
      <c r="D18" s="1390"/>
      <c r="E18" s="239"/>
      <c r="F18" s="408"/>
      <c r="G18" s="407"/>
      <c r="H18" s="408"/>
      <c r="I18" s="407"/>
      <c r="J18" s="415"/>
      <c r="K18" s="407"/>
      <c r="L18" s="407"/>
      <c r="M18" s="407"/>
      <c r="N18" s="407"/>
      <c r="O18" s="407"/>
      <c r="P18" s="416"/>
      <c r="Q18" s="89"/>
      <c r="R18" s="90"/>
      <c r="S18" s="91"/>
    </row>
    <row r="19" spans="1:21" ht="21.75" thickBot="1" x14ac:dyDescent="0.4">
      <c r="A19" s="1635"/>
      <c r="B19" s="1636"/>
      <c r="C19" s="1637"/>
      <c r="D19" s="1388"/>
      <c r="E19" s="239"/>
      <c r="F19" s="408"/>
      <c r="G19" s="407"/>
      <c r="H19" s="408"/>
      <c r="I19" s="407"/>
      <c r="J19" s="415"/>
      <c r="K19" s="407"/>
      <c r="L19" s="407"/>
      <c r="M19" s="407"/>
      <c r="N19" s="407"/>
      <c r="O19" s="407"/>
      <c r="P19" s="416"/>
      <c r="Q19" s="1625" t="s">
        <v>537</v>
      </c>
      <c r="R19" s="1699"/>
      <c r="S19" s="1626"/>
    </row>
    <row r="20" spans="1:21" x14ac:dyDescent="0.35">
      <c r="A20" s="1635"/>
      <c r="B20" s="1636"/>
      <c r="C20" s="1637"/>
      <c r="D20" s="1402"/>
      <c r="E20" s="352"/>
      <c r="F20" s="419"/>
      <c r="G20" s="418"/>
      <c r="H20" s="419"/>
      <c r="I20" s="418"/>
      <c r="J20" s="420"/>
      <c r="K20" s="418"/>
      <c r="L20" s="418"/>
      <c r="M20" s="418"/>
      <c r="N20" s="418"/>
      <c r="O20" s="418"/>
      <c r="P20" s="442"/>
      <c r="Q20" s="1851" t="s">
        <v>12</v>
      </c>
      <c r="R20" s="1852"/>
      <c r="S20" s="227" t="s">
        <v>13</v>
      </c>
    </row>
    <row r="21" spans="1:21" x14ac:dyDescent="0.35">
      <c r="A21" s="1400"/>
      <c r="B21" s="1401"/>
      <c r="C21" s="1402"/>
      <c r="D21" s="1402"/>
      <c r="E21" s="427"/>
      <c r="F21" s="426"/>
      <c r="G21" s="425"/>
      <c r="H21" s="426"/>
      <c r="I21" s="425"/>
      <c r="J21" s="427"/>
      <c r="K21" s="425"/>
      <c r="L21" s="425"/>
      <c r="M21" s="425"/>
      <c r="N21" s="425"/>
      <c r="O21" s="425"/>
      <c r="P21" s="428"/>
      <c r="Q21" s="1740"/>
      <c r="R21" s="1741"/>
      <c r="S21" s="417"/>
    </row>
    <row r="22" spans="1:21" x14ac:dyDescent="0.35">
      <c r="A22" s="1400"/>
      <c r="B22" s="1401"/>
      <c r="C22" s="1402"/>
      <c r="D22" s="1402"/>
      <c r="E22" s="427"/>
      <c r="F22" s="426"/>
      <c r="G22" s="425"/>
      <c r="H22" s="426"/>
      <c r="I22" s="425"/>
      <c r="J22" s="427"/>
      <c r="K22" s="425"/>
      <c r="L22" s="425"/>
      <c r="M22" s="425"/>
      <c r="N22" s="425"/>
      <c r="O22" s="425"/>
      <c r="P22" s="428"/>
      <c r="Q22" s="1859"/>
      <c r="R22" s="1860"/>
      <c r="S22" s="421"/>
    </row>
    <row r="23" spans="1:21" x14ac:dyDescent="0.35">
      <c r="A23" s="1400"/>
      <c r="B23" s="1401"/>
      <c r="C23" s="1402"/>
      <c r="D23" s="1402"/>
      <c r="E23" s="427"/>
      <c r="F23" s="426"/>
      <c r="G23" s="425"/>
      <c r="H23" s="426"/>
      <c r="I23" s="425"/>
      <c r="J23" s="427"/>
      <c r="K23" s="425"/>
      <c r="L23" s="425"/>
      <c r="M23" s="425"/>
      <c r="N23" s="425"/>
      <c r="O23" s="425"/>
      <c r="P23" s="428"/>
      <c r="Q23" s="422"/>
      <c r="R23" s="429"/>
      <c r="S23" s="424"/>
    </row>
    <row r="24" spans="1:21" ht="21.75" thickBot="1" x14ac:dyDescent="0.4">
      <c r="A24" s="1400"/>
      <c r="B24" s="1401"/>
      <c r="C24" s="1402"/>
      <c r="D24" s="1402"/>
      <c r="E24" s="427"/>
      <c r="F24" s="426"/>
      <c r="G24" s="425"/>
      <c r="H24" s="426"/>
      <c r="I24" s="425"/>
      <c r="J24" s="427"/>
      <c r="K24" s="425"/>
      <c r="L24" s="425"/>
      <c r="M24" s="425"/>
      <c r="N24" s="425"/>
      <c r="O24" s="425"/>
      <c r="P24" s="430"/>
      <c r="Q24" s="1808" t="s">
        <v>14</v>
      </c>
      <c r="R24" s="1809"/>
      <c r="S24" s="759"/>
      <c r="T24" s="500"/>
      <c r="U24" s="137"/>
    </row>
    <row r="25" spans="1:21" ht="21.75" thickBot="1" x14ac:dyDescent="0.4">
      <c r="A25" s="1638"/>
      <c r="B25" s="1639"/>
      <c r="C25" s="1640"/>
      <c r="D25" s="180"/>
      <c r="E25" s="104"/>
      <c r="F25" s="105"/>
      <c r="G25" s="104"/>
      <c r="H25" s="105"/>
      <c r="I25" s="104"/>
      <c r="J25" s="106"/>
      <c r="K25" s="104"/>
      <c r="L25" s="104"/>
      <c r="M25" s="104"/>
      <c r="N25" s="104"/>
      <c r="O25" s="104"/>
      <c r="P25" s="107"/>
      <c r="Q25" s="1625" t="s">
        <v>585</v>
      </c>
      <c r="R25" s="1699"/>
      <c r="S25" s="1626"/>
      <c r="T25" s="137"/>
    </row>
    <row r="26" spans="1:21" x14ac:dyDescent="0.35">
      <c r="A26" s="1622" t="s">
        <v>98</v>
      </c>
      <c r="B26" s="1623"/>
      <c r="C26" s="1624"/>
      <c r="D26" s="108">
        <f>SUM(D11:D25)</f>
        <v>100</v>
      </c>
      <c r="E26" s="109"/>
      <c r="F26" s="110"/>
      <c r="G26" s="109"/>
      <c r="H26" s="110"/>
      <c r="I26" s="109"/>
      <c r="J26" s="110"/>
      <c r="K26" s="111"/>
      <c r="L26" s="111"/>
      <c r="M26" s="111"/>
      <c r="N26" s="111"/>
      <c r="O26" s="111"/>
      <c r="P26" s="112"/>
      <c r="Q26" s="550" t="s">
        <v>604</v>
      </c>
      <c r="R26" s="551"/>
      <c r="S26" s="552"/>
      <c r="T26" s="137"/>
    </row>
    <row r="27" spans="1:21" ht="21" customHeight="1" x14ac:dyDescent="0.35">
      <c r="A27" s="1627" t="s">
        <v>107</v>
      </c>
      <c r="B27" s="1628"/>
      <c r="C27" s="1629"/>
      <c r="D27" s="185" t="s">
        <v>105</v>
      </c>
      <c r="E27" s="113">
        <f>SUM(E14:E25)</f>
        <v>0</v>
      </c>
      <c r="F27" s="113">
        <f>SUM(F11:F25)</f>
        <v>0</v>
      </c>
      <c r="G27" s="113">
        <f>SUM(G11:G25)</f>
        <v>10</v>
      </c>
      <c r="H27" s="113">
        <f>SUM(H11:H25)</f>
        <v>10</v>
      </c>
      <c r="I27" s="113">
        <f t="shared" ref="I27:L27" si="0">SUM(I14:I25)</f>
        <v>5</v>
      </c>
      <c r="J27" s="113">
        <f>SUM(J12:J25)</f>
        <v>11.66</v>
      </c>
      <c r="K27" s="113">
        <f>SUM(K14:K25)</f>
        <v>5</v>
      </c>
      <c r="L27" s="113">
        <f t="shared" si="0"/>
        <v>5</v>
      </c>
      <c r="M27" s="113">
        <f>SUM(M11:M25)</f>
        <v>11.67</v>
      </c>
      <c r="N27" s="113">
        <f>SUM(N14:N25)</f>
        <v>5</v>
      </c>
      <c r="O27" s="113">
        <f>SUM(O14:O25)</f>
        <v>5</v>
      </c>
      <c r="P27" s="114">
        <f>SUM(P11:P25)</f>
        <v>31.7</v>
      </c>
      <c r="Q27" s="1848"/>
      <c r="R27" s="1849"/>
      <c r="S27" s="1850"/>
    </row>
    <row r="28" spans="1:21" ht="21.75" customHeight="1" thickBot="1" x14ac:dyDescent="0.4">
      <c r="A28" s="1845"/>
      <c r="B28" s="1846"/>
      <c r="C28" s="1847"/>
      <c r="D28" s="188" t="s">
        <v>106</v>
      </c>
      <c r="E28" s="115">
        <f>E27</f>
        <v>0</v>
      </c>
      <c r="F28" s="113">
        <f>SUM(E27:F27)</f>
        <v>0</v>
      </c>
      <c r="G28" s="113">
        <f>SUM(E27:G27)</f>
        <v>10</v>
      </c>
      <c r="H28" s="113">
        <f>SUM(E27:H27)</f>
        <v>20</v>
      </c>
      <c r="I28" s="113">
        <f>SUM(E27:I27)</f>
        <v>25</v>
      </c>
      <c r="J28" s="113">
        <f>SUM(E27:J27)</f>
        <v>36.659999999999997</v>
      </c>
      <c r="K28" s="113">
        <f>SUM(E27:K27)</f>
        <v>41.66</v>
      </c>
      <c r="L28" s="113">
        <f>SUM(E27:L27)</f>
        <v>46.66</v>
      </c>
      <c r="M28" s="113">
        <f>SUM(E27:M27)</f>
        <v>58.33</v>
      </c>
      <c r="N28" s="113">
        <f>SUM(E27:N27)</f>
        <v>63.33</v>
      </c>
      <c r="O28" s="113">
        <f>SUM(E27:O27)</f>
        <v>68.33</v>
      </c>
      <c r="P28" s="114">
        <f>SUM(E27:P27)</f>
        <v>100.03</v>
      </c>
      <c r="Q28" s="1704"/>
      <c r="R28" s="1705"/>
      <c r="S28" s="1706"/>
    </row>
    <row r="29" spans="1:21" x14ac:dyDescent="0.35">
      <c r="A29" s="1842" t="s">
        <v>108</v>
      </c>
      <c r="B29" s="1843"/>
      <c r="C29" s="1844"/>
      <c r="D29" s="190" t="s">
        <v>105</v>
      </c>
      <c r="E29" s="116"/>
      <c r="F29" s="117"/>
      <c r="G29" s="116"/>
      <c r="H29" s="117"/>
      <c r="I29" s="116"/>
      <c r="J29" s="117"/>
      <c r="K29" s="118"/>
      <c r="L29" s="118"/>
      <c r="M29" s="118"/>
      <c r="N29" s="118"/>
      <c r="O29" s="118"/>
      <c r="P29" s="119"/>
      <c r="Q29" s="1697" t="s">
        <v>599</v>
      </c>
      <c r="R29" s="1698"/>
      <c r="S29" s="1620">
        <f>P30</f>
        <v>0</v>
      </c>
      <c r="T29" s="137"/>
    </row>
    <row r="30" spans="1:21" ht="21.75" thickBot="1" x14ac:dyDescent="0.4">
      <c r="A30" s="1617"/>
      <c r="B30" s="1618"/>
      <c r="C30" s="1619"/>
      <c r="D30" s="195" t="s">
        <v>109</v>
      </c>
      <c r="E30" s="120">
        <f>E29</f>
        <v>0</v>
      </c>
      <c r="F30" s="121">
        <f>SUM(E29:F29)</f>
        <v>0</v>
      </c>
      <c r="G30" s="121">
        <f>SUM(E29:G29)</f>
        <v>0</v>
      </c>
      <c r="H30" s="121">
        <f>SUM(E29:H29)</f>
        <v>0</v>
      </c>
      <c r="I30" s="121">
        <f>SUM(E29:I29)</f>
        <v>0</v>
      </c>
      <c r="J30" s="121">
        <f>SUM(E29:J29)</f>
        <v>0</v>
      </c>
      <c r="K30" s="121">
        <f>SUM(E29:K29)</f>
        <v>0</v>
      </c>
      <c r="L30" s="121">
        <f>SUM(E29:L29)</f>
        <v>0</v>
      </c>
      <c r="M30" s="121">
        <f>SUM(E29:M29)</f>
        <v>0</v>
      </c>
      <c r="N30" s="121">
        <f>SUM(E29:N29)</f>
        <v>0</v>
      </c>
      <c r="O30" s="121"/>
      <c r="P30" s="122">
        <f>SUM(E29:P29)</f>
        <v>0</v>
      </c>
      <c r="Q30" s="532"/>
      <c r="R30" s="533"/>
      <c r="S30" s="1621"/>
    </row>
    <row r="31" spans="1:21" ht="21" hidden="1" customHeight="1" x14ac:dyDescent="0.35">
      <c r="Q31" s="1666" t="s">
        <v>711</v>
      </c>
      <c r="R31" s="1666"/>
      <c r="S31" s="1666"/>
    </row>
    <row r="32" spans="1:21" hidden="1" x14ac:dyDescent="0.35">
      <c r="Q32" s="447"/>
      <c r="R32" s="729"/>
      <c r="S32" s="287"/>
    </row>
    <row r="33" spans="17:19" ht="21" hidden="1" customHeight="1" x14ac:dyDescent="0.35">
      <c r="Q33" s="1739" t="s">
        <v>712</v>
      </c>
      <c r="R33" s="1739"/>
      <c r="S33" s="1739"/>
    </row>
    <row r="34" spans="17:19" ht="21" hidden="1" customHeight="1" x14ac:dyDescent="0.35">
      <c r="Q34" s="1597" t="s">
        <v>733</v>
      </c>
      <c r="R34" s="1597"/>
      <c r="S34" s="1597"/>
    </row>
  </sheetData>
  <mergeCells count="36">
    <mergeCell ref="Q33:S33"/>
    <mergeCell ref="Q34:S34"/>
    <mergeCell ref="Q24:R24"/>
    <mergeCell ref="Q22:R22"/>
    <mergeCell ref="A3:B4"/>
    <mergeCell ref="A7:B8"/>
    <mergeCell ref="A5:B6"/>
    <mergeCell ref="Q8:S8"/>
    <mergeCell ref="C5:P6"/>
    <mergeCell ref="C7:P8"/>
    <mergeCell ref="A9:C10"/>
    <mergeCell ref="E9:P9"/>
    <mergeCell ref="Q10:R10"/>
    <mergeCell ref="Q31:S31"/>
    <mergeCell ref="Q21:R21"/>
    <mergeCell ref="Q17:S17"/>
    <mergeCell ref="Q19:S19"/>
    <mergeCell ref="Q20:R20"/>
    <mergeCell ref="A1:S1"/>
    <mergeCell ref="A2:S2"/>
    <mergeCell ref="Q6:S6"/>
    <mergeCell ref="A15:C15"/>
    <mergeCell ref="Q14:S14"/>
    <mergeCell ref="A17:C17"/>
    <mergeCell ref="A18:C18"/>
    <mergeCell ref="A19:C19"/>
    <mergeCell ref="A20:C20"/>
    <mergeCell ref="A29:C30"/>
    <mergeCell ref="Q29:R29"/>
    <mergeCell ref="S29:S30"/>
    <mergeCell ref="A25:C25"/>
    <mergeCell ref="Q25:S25"/>
    <mergeCell ref="A26:C26"/>
    <mergeCell ref="A27:C28"/>
    <mergeCell ref="Q27:S27"/>
    <mergeCell ref="Q28:S2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11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S40"/>
  <sheetViews>
    <sheetView view="pageLayout" topLeftCell="A4" zoomScale="70" zoomScaleNormal="80" zoomScalePageLayoutView="7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7" style="15" customWidth="1"/>
    <col min="3" max="3" width="35.75" style="15" customWidth="1"/>
    <col min="4" max="4" width="15.375" style="15" bestFit="1" customWidth="1"/>
    <col min="5" max="5" width="4.25" style="15" bestFit="1" customWidth="1"/>
    <col min="6" max="6" width="4.375" style="15" bestFit="1" customWidth="1"/>
    <col min="7" max="7" width="4.875" style="15" bestFit="1" customWidth="1"/>
    <col min="8" max="8" width="4.25" style="15" bestFit="1" customWidth="1"/>
    <col min="9" max="9" width="4.375" style="15" customWidth="1"/>
    <col min="10" max="10" width="3.625" style="15" customWidth="1"/>
    <col min="11" max="11" width="4.375" style="15" customWidth="1"/>
    <col min="12" max="12" width="3.75" style="15" customWidth="1"/>
    <col min="13" max="16" width="4.375" style="15" customWidth="1"/>
    <col min="17" max="17" width="8.75" style="15"/>
    <col min="18" max="18" width="26.625" style="15" customWidth="1"/>
    <col min="19" max="19" width="16.8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507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331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357</v>
      </c>
      <c r="B5" s="1712"/>
      <c r="C5" s="1711" t="s">
        <v>1026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ht="21" customHeight="1" x14ac:dyDescent="0.35">
      <c r="A6" s="1685"/>
      <c r="B6" s="1715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508</v>
      </c>
      <c r="R6" s="1709"/>
      <c r="S6" s="1710"/>
    </row>
    <row r="7" spans="1:19" ht="21" customHeight="1" x14ac:dyDescent="0.35">
      <c r="A7" s="1786" t="s">
        <v>332</v>
      </c>
      <c r="B7" s="1787"/>
      <c r="C7" s="1878" t="s">
        <v>333</v>
      </c>
      <c r="D7" s="1879"/>
      <c r="E7" s="1879"/>
      <c r="F7" s="1879"/>
      <c r="G7" s="1879"/>
      <c r="H7" s="1879"/>
      <c r="I7" s="1879"/>
      <c r="J7" s="1879"/>
      <c r="K7" s="1879"/>
      <c r="L7" s="1879"/>
      <c r="M7" s="1879"/>
      <c r="N7" s="1879"/>
      <c r="O7" s="1879"/>
      <c r="P7" s="1880"/>
      <c r="Q7" s="89" t="s">
        <v>616</v>
      </c>
      <c r="R7" s="96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21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767" t="s">
        <v>114</v>
      </c>
      <c r="R10" s="222"/>
      <c r="S10" s="501" t="s">
        <v>115</v>
      </c>
    </row>
    <row r="11" spans="1:19" x14ac:dyDescent="0.35">
      <c r="A11" s="1875" t="s">
        <v>334</v>
      </c>
      <c r="B11" s="1876"/>
      <c r="C11" s="1877"/>
      <c r="D11" s="199">
        <f>SUM(D12+D13+D16+D17+D18+D19)</f>
        <v>68</v>
      </c>
      <c r="E11" s="305"/>
      <c r="F11" s="812"/>
      <c r="G11" s="305"/>
      <c r="H11" s="812"/>
      <c r="I11" s="306"/>
      <c r="J11" s="307"/>
      <c r="K11" s="306"/>
      <c r="L11" s="306"/>
      <c r="M11" s="306"/>
      <c r="N11" s="306"/>
      <c r="O11" s="306"/>
      <c r="P11" s="308"/>
      <c r="Q11" s="1723" t="s">
        <v>335</v>
      </c>
      <c r="R11" s="1724"/>
      <c r="S11" s="200"/>
    </row>
    <row r="12" spans="1:19" x14ac:dyDescent="0.35">
      <c r="A12" s="1641" t="s">
        <v>336</v>
      </c>
      <c r="B12" s="1642"/>
      <c r="C12" s="1643"/>
      <c r="D12" s="309">
        <f>SUM(E12:O12)</f>
        <v>2</v>
      </c>
      <c r="E12" s="310">
        <v>2</v>
      </c>
      <c r="F12" s="311"/>
      <c r="G12" s="312"/>
      <c r="H12" s="311"/>
      <c r="I12" s="312"/>
      <c r="J12" s="313"/>
      <c r="K12" s="312"/>
      <c r="L12" s="312"/>
      <c r="M12" s="312"/>
      <c r="N12" s="312"/>
      <c r="O12" s="312"/>
      <c r="P12" s="314"/>
      <c r="Q12" s="1644" t="s">
        <v>337</v>
      </c>
      <c r="R12" s="1874"/>
      <c r="S12" s="200"/>
    </row>
    <row r="13" spans="1:19" x14ac:dyDescent="0.35">
      <c r="A13" s="1635" t="s">
        <v>338</v>
      </c>
      <c r="B13" s="1636"/>
      <c r="C13" s="1637"/>
      <c r="D13" s="315">
        <f>SUM(E13:P13)</f>
        <v>24</v>
      </c>
      <c r="E13" s="310">
        <v>2</v>
      </c>
      <c r="F13" s="310">
        <v>2</v>
      </c>
      <c r="G13" s="310">
        <v>2</v>
      </c>
      <c r="H13" s="310">
        <v>2</v>
      </c>
      <c r="I13" s="310">
        <v>2</v>
      </c>
      <c r="J13" s="310">
        <v>2</v>
      </c>
      <c r="K13" s="310">
        <v>2</v>
      </c>
      <c r="L13" s="310">
        <v>2</v>
      </c>
      <c r="M13" s="310">
        <v>2</v>
      </c>
      <c r="N13" s="310">
        <v>2</v>
      </c>
      <c r="O13" s="310">
        <v>2</v>
      </c>
      <c r="P13" s="310">
        <v>2</v>
      </c>
      <c r="Q13" s="1737" t="s">
        <v>339</v>
      </c>
      <c r="R13" s="1738"/>
      <c r="S13" s="200"/>
    </row>
    <row r="14" spans="1:19" ht="21.75" thickBot="1" x14ac:dyDescent="0.4">
      <c r="A14" s="1635" t="s">
        <v>340</v>
      </c>
      <c r="B14" s="1636"/>
      <c r="C14" s="1637"/>
      <c r="D14" s="315"/>
      <c r="E14" s="233"/>
      <c r="F14" s="234"/>
      <c r="G14" s="233"/>
      <c r="H14" s="234"/>
      <c r="I14" s="233"/>
      <c r="J14" s="236"/>
      <c r="K14" s="233"/>
      <c r="L14" s="233"/>
      <c r="M14" s="233"/>
      <c r="N14" s="233"/>
      <c r="O14" s="233"/>
      <c r="P14" s="238"/>
      <c r="Q14" s="1737"/>
      <c r="R14" s="1738"/>
      <c r="S14" s="374"/>
    </row>
    <row r="15" spans="1:19" ht="21.75" thickBot="1" x14ac:dyDescent="0.4">
      <c r="A15" s="1635" t="s">
        <v>341</v>
      </c>
      <c r="B15" s="1636"/>
      <c r="C15" s="1637"/>
      <c r="D15" s="315"/>
      <c r="E15" s="233"/>
      <c r="F15" s="234"/>
      <c r="G15" s="233"/>
      <c r="H15" s="234"/>
      <c r="I15" s="233"/>
      <c r="J15" s="236"/>
      <c r="K15" s="233"/>
      <c r="L15" s="233"/>
      <c r="M15" s="233"/>
      <c r="N15" s="233"/>
      <c r="O15" s="233"/>
      <c r="P15" s="238"/>
      <c r="Q15" s="336" t="s">
        <v>541</v>
      </c>
      <c r="R15" s="337"/>
      <c r="S15" s="506"/>
    </row>
    <row r="16" spans="1:19" x14ac:dyDescent="0.35">
      <c r="A16" s="1635" t="s">
        <v>342</v>
      </c>
      <c r="B16" s="1636"/>
      <c r="C16" s="1637"/>
      <c r="D16" s="315">
        <f t="shared" ref="D16:D19" si="0">SUM(E16:P16)</f>
        <v>6</v>
      </c>
      <c r="E16" s="310">
        <v>0.5</v>
      </c>
      <c r="F16" s="310">
        <v>0.5</v>
      </c>
      <c r="G16" s="310">
        <v>0.5</v>
      </c>
      <c r="H16" s="310">
        <v>0.5</v>
      </c>
      <c r="I16" s="310">
        <v>0.5</v>
      </c>
      <c r="J16" s="310">
        <v>0.5</v>
      </c>
      <c r="K16" s="310">
        <v>0.5</v>
      </c>
      <c r="L16" s="310">
        <v>0.5</v>
      </c>
      <c r="M16" s="310">
        <v>0.5</v>
      </c>
      <c r="N16" s="310">
        <v>0.5</v>
      </c>
      <c r="O16" s="310">
        <v>0.5</v>
      </c>
      <c r="P16" s="310">
        <v>0.5</v>
      </c>
      <c r="Q16" s="1644" t="s">
        <v>343</v>
      </c>
      <c r="R16" s="1700"/>
      <c r="S16" s="201"/>
    </row>
    <row r="17" spans="1:19" x14ac:dyDescent="0.35">
      <c r="A17" s="1635" t="s">
        <v>344</v>
      </c>
      <c r="B17" s="1636"/>
      <c r="C17" s="1637"/>
      <c r="D17" s="315">
        <f t="shared" si="0"/>
        <v>6</v>
      </c>
      <c r="E17" s="310">
        <v>0.5</v>
      </c>
      <c r="F17" s="310">
        <v>0.5</v>
      </c>
      <c r="G17" s="310">
        <v>0.5</v>
      </c>
      <c r="H17" s="310">
        <v>0.5</v>
      </c>
      <c r="I17" s="310">
        <v>0.5</v>
      </c>
      <c r="J17" s="310">
        <v>0.5</v>
      </c>
      <c r="K17" s="310">
        <v>0.5</v>
      </c>
      <c r="L17" s="310">
        <v>0.5</v>
      </c>
      <c r="M17" s="310">
        <v>0.5</v>
      </c>
      <c r="N17" s="310">
        <v>0.5</v>
      </c>
      <c r="O17" s="310">
        <v>0.5</v>
      </c>
      <c r="P17" s="310">
        <v>0.5</v>
      </c>
      <c r="Q17" s="766"/>
      <c r="R17" s="785"/>
      <c r="S17" s="97"/>
    </row>
    <row r="18" spans="1:19" ht="21.75" thickBot="1" x14ac:dyDescent="0.4">
      <c r="A18" s="1635" t="s">
        <v>345</v>
      </c>
      <c r="B18" s="1636"/>
      <c r="C18" s="1637"/>
      <c r="D18" s="315">
        <f t="shared" si="0"/>
        <v>12</v>
      </c>
      <c r="E18" s="310">
        <v>1</v>
      </c>
      <c r="F18" s="310">
        <v>1</v>
      </c>
      <c r="G18" s="310">
        <v>1</v>
      </c>
      <c r="H18" s="310">
        <v>1</v>
      </c>
      <c r="I18" s="310">
        <v>1</v>
      </c>
      <c r="J18" s="310">
        <v>1</v>
      </c>
      <c r="K18" s="310">
        <v>1</v>
      </c>
      <c r="L18" s="310">
        <v>1</v>
      </c>
      <c r="M18" s="310">
        <v>1</v>
      </c>
      <c r="N18" s="310">
        <v>1</v>
      </c>
      <c r="O18" s="310">
        <v>1</v>
      </c>
      <c r="P18" s="310">
        <v>1</v>
      </c>
      <c r="Q18" s="89"/>
      <c r="R18" s="90"/>
      <c r="S18" s="91"/>
    </row>
    <row r="19" spans="1:19" ht="21.75" thickBot="1" x14ac:dyDescent="0.4">
      <c r="A19" s="1635" t="s">
        <v>346</v>
      </c>
      <c r="B19" s="1636"/>
      <c r="C19" s="1637"/>
      <c r="D19" s="315">
        <f t="shared" si="0"/>
        <v>18</v>
      </c>
      <c r="E19" s="310">
        <v>1.5</v>
      </c>
      <c r="F19" s="310">
        <v>1.5</v>
      </c>
      <c r="G19" s="310">
        <v>1.5</v>
      </c>
      <c r="H19" s="310">
        <v>1.5</v>
      </c>
      <c r="I19" s="310">
        <v>1.5</v>
      </c>
      <c r="J19" s="310">
        <v>1.5</v>
      </c>
      <c r="K19" s="310">
        <v>1.5</v>
      </c>
      <c r="L19" s="310">
        <v>1.5</v>
      </c>
      <c r="M19" s="310">
        <v>1.5</v>
      </c>
      <c r="N19" s="310">
        <v>1.5</v>
      </c>
      <c r="O19" s="310">
        <v>1.5</v>
      </c>
      <c r="P19" s="310">
        <v>1.5</v>
      </c>
      <c r="Q19" s="336" t="s">
        <v>542</v>
      </c>
      <c r="R19" s="337"/>
      <c r="S19" s="506"/>
    </row>
    <row r="20" spans="1:19" x14ac:dyDescent="0.35">
      <c r="A20" s="1881" t="s">
        <v>347</v>
      </c>
      <c r="B20" s="1882"/>
      <c r="C20" s="1883"/>
      <c r="D20" s="316">
        <v>12</v>
      </c>
      <c r="E20" s="239"/>
      <c r="F20" s="240"/>
      <c r="G20" s="239"/>
      <c r="H20" s="240"/>
      <c r="I20" s="239"/>
      <c r="J20" s="241"/>
      <c r="K20" s="239"/>
      <c r="L20" s="239"/>
      <c r="M20" s="239"/>
      <c r="N20" s="239"/>
      <c r="O20" s="239"/>
      <c r="P20" s="243"/>
      <c r="Q20" s="135" t="s">
        <v>25</v>
      </c>
      <c r="R20" s="222"/>
      <c r="S20" s="201"/>
    </row>
    <row r="21" spans="1:19" ht="21.75" thickBot="1" x14ac:dyDescent="0.4">
      <c r="A21" s="1723" t="s">
        <v>348</v>
      </c>
      <c r="B21" s="1772"/>
      <c r="C21" s="1724"/>
      <c r="D21" s="214">
        <f>SUM(E21:P21)</f>
        <v>12</v>
      </c>
      <c r="E21" s="310">
        <v>1</v>
      </c>
      <c r="F21" s="310">
        <v>1</v>
      </c>
      <c r="G21" s="310">
        <v>1</v>
      </c>
      <c r="H21" s="310">
        <v>1</v>
      </c>
      <c r="I21" s="310">
        <v>1</v>
      </c>
      <c r="J21" s="310">
        <v>1</v>
      </c>
      <c r="K21" s="310">
        <v>1</v>
      </c>
      <c r="L21" s="310">
        <v>1</v>
      </c>
      <c r="M21" s="310">
        <v>1</v>
      </c>
      <c r="N21" s="310">
        <v>1</v>
      </c>
      <c r="O21" s="310">
        <v>1</v>
      </c>
      <c r="P21" s="310">
        <v>1</v>
      </c>
      <c r="Q21" s="89"/>
      <c r="R21" s="90"/>
      <c r="S21" s="91"/>
    </row>
    <row r="22" spans="1:19" ht="21.75" thickBot="1" x14ac:dyDescent="0.4">
      <c r="A22" s="1884" t="s">
        <v>349</v>
      </c>
      <c r="B22" s="1885"/>
      <c r="C22" s="1886"/>
      <c r="D22" s="316">
        <f>SUM(D23:D26)</f>
        <v>20</v>
      </c>
      <c r="E22" s="93"/>
      <c r="F22" s="244"/>
      <c r="G22" s="93"/>
      <c r="H22" s="244"/>
      <c r="I22" s="93"/>
      <c r="J22" s="245"/>
      <c r="K22" s="93"/>
      <c r="L22" s="93"/>
      <c r="M22" s="93"/>
      <c r="N22" s="93"/>
      <c r="O22" s="93"/>
      <c r="P22" s="94"/>
      <c r="Q22" s="1625" t="s">
        <v>537</v>
      </c>
      <c r="R22" s="1699"/>
      <c r="S22" s="1626"/>
    </row>
    <row r="23" spans="1:19" x14ac:dyDescent="0.35">
      <c r="A23" s="1723" t="s">
        <v>350</v>
      </c>
      <c r="B23" s="1772"/>
      <c r="C23" s="1724"/>
      <c r="D23" s="214">
        <f>SUM(E23:P23)</f>
        <v>5</v>
      </c>
      <c r="E23" s="93"/>
      <c r="F23" s="244"/>
      <c r="G23" s="93"/>
      <c r="H23" s="244"/>
      <c r="I23" s="93"/>
      <c r="J23" s="245"/>
      <c r="K23" s="93"/>
      <c r="L23" s="93"/>
      <c r="M23" s="93"/>
      <c r="N23" s="310">
        <v>5</v>
      </c>
      <c r="O23" s="781"/>
      <c r="P23" s="265"/>
      <c r="Q23" s="1803" t="s">
        <v>12</v>
      </c>
      <c r="R23" s="1804"/>
      <c r="S23" s="227" t="s">
        <v>13</v>
      </c>
    </row>
    <row r="24" spans="1:19" x14ac:dyDescent="0.35">
      <c r="A24" s="1723" t="s">
        <v>351</v>
      </c>
      <c r="B24" s="1772"/>
      <c r="C24" s="1724"/>
      <c r="D24" s="214">
        <f t="shared" ref="D24:D26" si="1">SUM(E24:P24)</f>
        <v>5</v>
      </c>
      <c r="E24" s="99"/>
      <c r="F24" s="100"/>
      <c r="G24" s="99"/>
      <c r="H24" s="100"/>
      <c r="I24" s="99"/>
      <c r="J24" s="101"/>
      <c r="K24" s="99"/>
      <c r="L24" s="99"/>
      <c r="M24" s="99"/>
      <c r="N24" s="317"/>
      <c r="O24" s="310">
        <v>5</v>
      </c>
      <c r="P24" s="318"/>
      <c r="Q24" s="1887">
        <v>2459000</v>
      </c>
      <c r="R24" s="1888"/>
      <c r="S24" s="134">
        <v>0</v>
      </c>
    </row>
    <row r="25" spans="1:19" x14ac:dyDescent="0.35">
      <c r="A25" s="1723" t="s">
        <v>352</v>
      </c>
      <c r="B25" s="1772"/>
      <c r="C25" s="1724"/>
      <c r="D25" s="214">
        <f t="shared" si="1"/>
        <v>5</v>
      </c>
      <c r="E25" s="99"/>
      <c r="F25" s="100"/>
      <c r="G25" s="99"/>
      <c r="H25" s="100"/>
      <c r="I25" s="99"/>
      <c r="J25" s="101"/>
      <c r="K25" s="99"/>
      <c r="L25" s="99"/>
      <c r="M25" s="99"/>
      <c r="N25" s="317"/>
      <c r="O25" s="317"/>
      <c r="P25" s="310">
        <v>5</v>
      </c>
      <c r="Q25" s="1889"/>
      <c r="R25" s="1890"/>
      <c r="S25" s="319"/>
    </row>
    <row r="26" spans="1:19" ht="21.75" thickBot="1" x14ac:dyDescent="0.4">
      <c r="A26" s="1723" t="s">
        <v>353</v>
      </c>
      <c r="B26" s="1772"/>
      <c r="C26" s="1724"/>
      <c r="D26" s="214">
        <f t="shared" si="1"/>
        <v>5</v>
      </c>
      <c r="E26" s="99"/>
      <c r="F26" s="100"/>
      <c r="G26" s="99"/>
      <c r="H26" s="100"/>
      <c r="I26" s="99"/>
      <c r="J26" s="101"/>
      <c r="K26" s="99"/>
      <c r="L26" s="99"/>
      <c r="M26" s="99"/>
      <c r="N26" s="317"/>
      <c r="O26" s="317"/>
      <c r="P26" s="310">
        <v>5</v>
      </c>
      <c r="Q26" s="597" t="s">
        <v>361</v>
      </c>
      <c r="R26" s="598"/>
      <c r="S26" s="599">
        <v>2459000</v>
      </c>
    </row>
    <row r="27" spans="1:19" ht="21.75" thickBot="1" x14ac:dyDescent="0.4">
      <c r="A27" s="1737" t="s">
        <v>354</v>
      </c>
      <c r="B27" s="1742"/>
      <c r="C27" s="1738"/>
      <c r="D27" s="180"/>
      <c r="E27" s="104"/>
      <c r="F27" s="105"/>
      <c r="G27" s="104"/>
      <c r="H27" s="105"/>
      <c r="I27" s="104"/>
      <c r="J27" s="106"/>
      <c r="K27" s="104"/>
      <c r="L27" s="104"/>
      <c r="M27" s="104"/>
      <c r="N27" s="104"/>
      <c r="O27" s="104"/>
      <c r="P27" s="107"/>
      <c r="Q27" s="1625" t="s">
        <v>585</v>
      </c>
      <c r="R27" s="1699"/>
      <c r="S27" s="1626"/>
    </row>
    <row r="28" spans="1:19" x14ac:dyDescent="0.35">
      <c r="A28" s="1622" t="s">
        <v>98</v>
      </c>
      <c r="B28" s="1623"/>
      <c r="C28" s="1624"/>
      <c r="D28" s="108">
        <f>D11+D20+D22</f>
        <v>100</v>
      </c>
      <c r="E28" s="109"/>
      <c r="F28" s="110"/>
      <c r="G28" s="109"/>
      <c r="H28" s="110"/>
      <c r="I28" s="109"/>
      <c r="J28" s="110"/>
      <c r="K28" s="111"/>
      <c r="L28" s="111"/>
      <c r="M28" s="111"/>
      <c r="N28" s="111"/>
      <c r="O28" s="111"/>
      <c r="P28" s="112"/>
      <c r="Q28" s="1644" t="s">
        <v>355</v>
      </c>
      <c r="R28" s="1700"/>
      <c r="S28" s="1645"/>
    </row>
    <row r="29" spans="1:19" x14ac:dyDescent="0.35">
      <c r="A29" s="1627" t="s">
        <v>519</v>
      </c>
      <c r="B29" s="1628"/>
      <c r="C29" s="1629"/>
      <c r="D29" s="185" t="s">
        <v>105</v>
      </c>
      <c r="E29" s="113">
        <f>SUM(E11:E27)</f>
        <v>8.5</v>
      </c>
      <c r="F29" s="113">
        <f>SUM(F11:F27)</f>
        <v>6.5</v>
      </c>
      <c r="G29" s="113">
        <f t="shared" ref="G29:P29" si="2">SUM(G11:G27)</f>
        <v>6.5</v>
      </c>
      <c r="H29" s="113">
        <f t="shared" si="2"/>
        <v>6.5</v>
      </c>
      <c r="I29" s="113">
        <f t="shared" si="2"/>
        <v>6.5</v>
      </c>
      <c r="J29" s="113">
        <f t="shared" si="2"/>
        <v>6.5</v>
      </c>
      <c r="K29" s="113">
        <f t="shared" si="2"/>
        <v>6.5</v>
      </c>
      <c r="L29" s="113">
        <f t="shared" si="2"/>
        <v>6.5</v>
      </c>
      <c r="M29" s="113">
        <f t="shared" si="2"/>
        <v>6.5</v>
      </c>
      <c r="N29" s="113">
        <f t="shared" si="2"/>
        <v>11.5</v>
      </c>
      <c r="O29" s="113">
        <f t="shared" si="2"/>
        <v>11.5</v>
      </c>
      <c r="P29" s="113">
        <f t="shared" si="2"/>
        <v>16.5</v>
      </c>
      <c r="Q29" s="1723" t="s">
        <v>356</v>
      </c>
      <c r="R29" s="1772"/>
      <c r="S29" s="1773"/>
    </row>
    <row r="30" spans="1:19" x14ac:dyDescent="0.35">
      <c r="A30" s="1630"/>
      <c r="B30" s="1631"/>
      <c r="C30" s="1632"/>
      <c r="D30" s="188" t="s">
        <v>106</v>
      </c>
      <c r="E30" s="115">
        <f>E29</f>
        <v>8.5</v>
      </c>
      <c r="F30" s="113">
        <f>SUM(E29:F29)</f>
        <v>15</v>
      </c>
      <c r="G30" s="113">
        <f>SUM(E29:G29)</f>
        <v>21.5</v>
      </c>
      <c r="H30" s="113">
        <f>SUM(E29:H29)</f>
        <v>28</v>
      </c>
      <c r="I30" s="113">
        <f>SUM(E29:I29)</f>
        <v>34.5</v>
      </c>
      <c r="J30" s="113">
        <f>SUM(E29:J29)</f>
        <v>41</v>
      </c>
      <c r="K30" s="113">
        <f>SUM(E29:K29)</f>
        <v>47.5</v>
      </c>
      <c r="L30" s="113">
        <f>SUM(E29:L29)</f>
        <v>54</v>
      </c>
      <c r="M30" s="113">
        <f>SUM(E29:M29)</f>
        <v>60.5</v>
      </c>
      <c r="N30" s="113">
        <f>SUM(E29:N29)</f>
        <v>72</v>
      </c>
      <c r="O30" s="113">
        <f>SUM(E29:O29)</f>
        <v>83.5</v>
      </c>
      <c r="P30" s="114">
        <f>SUM(E29:P29)</f>
        <v>100</v>
      </c>
      <c r="Q30" s="1633"/>
      <c r="R30" s="1892"/>
      <c r="S30" s="1634"/>
    </row>
    <row r="31" spans="1:19" x14ac:dyDescent="0.35">
      <c r="A31" s="1614" t="s">
        <v>522</v>
      </c>
      <c r="B31" s="1615"/>
      <c r="C31" s="1616"/>
      <c r="D31" s="190" t="s">
        <v>105</v>
      </c>
      <c r="E31" s="116"/>
      <c r="F31" s="117"/>
      <c r="G31" s="116"/>
      <c r="H31" s="117"/>
      <c r="I31" s="116"/>
      <c r="J31" s="117"/>
      <c r="K31" s="118"/>
      <c r="L31" s="118"/>
      <c r="M31" s="118"/>
      <c r="N31" s="118"/>
      <c r="O31" s="118"/>
      <c r="P31" s="119"/>
      <c r="Q31" s="1697" t="s">
        <v>617</v>
      </c>
      <c r="R31" s="1805"/>
      <c r="S31" s="1620">
        <f>P32</f>
        <v>0</v>
      </c>
    </row>
    <row r="32" spans="1:19" ht="21.75" thickBot="1" x14ac:dyDescent="0.4">
      <c r="A32" s="1617"/>
      <c r="B32" s="1618"/>
      <c r="C32" s="1619"/>
      <c r="D32" s="195" t="s">
        <v>109</v>
      </c>
      <c r="E32" s="120">
        <f>E31</f>
        <v>0</v>
      </c>
      <c r="F32" s="121">
        <f>SUM(E31:F31)</f>
        <v>0</v>
      </c>
      <c r="G32" s="121">
        <f>SUM(E31:G31)</f>
        <v>0</v>
      </c>
      <c r="H32" s="121">
        <f>SUM(E31:H31)</f>
        <v>0</v>
      </c>
      <c r="I32" s="121">
        <f>SUM(E31:I31)</f>
        <v>0</v>
      </c>
      <c r="J32" s="121">
        <f>SUM(E31:J31)</f>
        <v>0</v>
      </c>
      <c r="K32" s="121">
        <f>SUM(E31:K31)</f>
        <v>0</v>
      </c>
      <c r="L32" s="121">
        <f>SUM(E31:L31)</f>
        <v>0</v>
      </c>
      <c r="M32" s="121">
        <f>SUM(E31:M31)</f>
        <v>0</v>
      </c>
      <c r="N32" s="121">
        <f>SUM(E31:N31)</f>
        <v>0</v>
      </c>
      <c r="O32" s="121">
        <f>SUM(E31:O31)</f>
        <v>0</v>
      </c>
      <c r="P32" s="122">
        <f>SUM(E31:P31)</f>
        <v>0</v>
      </c>
      <c r="Q32" s="211"/>
      <c r="R32" s="215"/>
      <c r="S32" s="1621"/>
    </row>
    <row r="33" spans="1:19" ht="21.75" hidden="1" thickBot="1" x14ac:dyDescent="0.4">
      <c r="A33" s="1795" t="s">
        <v>101</v>
      </c>
      <c r="B33" s="1796"/>
      <c r="C33" s="1902"/>
      <c r="D33" s="1796" t="s">
        <v>103</v>
      </c>
      <c r="E33" s="1796"/>
      <c r="F33" s="1796"/>
      <c r="G33" s="1796"/>
      <c r="H33" s="1796"/>
      <c r="I33" s="1796"/>
      <c r="J33" s="1796"/>
      <c r="K33" s="1796"/>
      <c r="L33" s="1796"/>
      <c r="M33" s="1796"/>
      <c r="N33" s="1796"/>
      <c r="O33" s="1796"/>
      <c r="P33" s="1796"/>
      <c r="Q33" s="1899" t="s">
        <v>102</v>
      </c>
      <c r="R33" s="1798"/>
      <c r="S33" s="1799"/>
    </row>
    <row r="34" spans="1:19" hidden="1" x14ac:dyDescent="0.35">
      <c r="A34" s="1833" t="s">
        <v>358</v>
      </c>
      <c r="B34" s="1834"/>
      <c r="C34" s="1900"/>
      <c r="D34" s="1816"/>
      <c r="E34" s="1816"/>
      <c r="F34" s="1816"/>
      <c r="G34" s="1816"/>
      <c r="H34" s="1816"/>
      <c r="I34" s="1816"/>
      <c r="J34" s="1816"/>
      <c r="K34" s="1816"/>
      <c r="L34" s="1816"/>
      <c r="M34" s="1816"/>
      <c r="N34" s="1816"/>
      <c r="O34" s="1816"/>
      <c r="P34" s="1898"/>
      <c r="Q34" s="1901"/>
      <c r="R34" s="1825"/>
      <c r="S34" s="1826"/>
    </row>
    <row r="35" spans="1:19" hidden="1" x14ac:dyDescent="0.35">
      <c r="A35" s="1812" t="s">
        <v>359</v>
      </c>
      <c r="B35" s="1813"/>
      <c r="C35" s="1891"/>
      <c r="D35" s="1816"/>
      <c r="E35" s="1816"/>
      <c r="F35" s="1816"/>
      <c r="G35" s="1816"/>
      <c r="H35" s="1816"/>
      <c r="I35" s="1816"/>
      <c r="J35" s="1816"/>
      <c r="K35" s="1816"/>
      <c r="L35" s="1816"/>
      <c r="M35" s="1816"/>
      <c r="N35" s="1816"/>
      <c r="O35" s="1816"/>
      <c r="P35" s="1898"/>
      <c r="Q35" s="320"/>
      <c r="R35" s="320"/>
      <c r="S35" s="321"/>
    </row>
    <row r="36" spans="1:19" ht="21.75" hidden="1" thickBot="1" x14ac:dyDescent="0.4">
      <c r="A36" s="1893" t="s">
        <v>360</v>
      </c>
      <c r="B36" s="1894"/>
      <c r="C36" s="1895"/>
      <c r="D36" s="1837"/>
      <c r="E36" s="1837"/>
      <c r="F36" s="1837"/>
      <c r="G36" s="1837"/>
      <c r="H36" s="1837"/>
      <c r="I36" s="1837"/>
      <c r="J36" s="1837"/>
      <c r="K36" s="1837"/>
      <c r="L36" s="1837"/>
      <c r="M36" s="1837"/>
      <c r="N36" s="1837"/>
      <c r="O36" s="1837"/>
      <c r="P36" s="1896"/>
      <c r="Q36" s="1840"/>
      <c r="R36" s="1840"/>
      <c r="S36" s="1841"/>
    </row>
    <row r="37" spans="1:19" hidden="1" x14ac:dyDescent="0.35">
      <c r="Q37" s="1666" t="s">
        <v>711</v>
      </c>
      <c r="R37" s="1666"/>
      <c r="S37" s="1666"/>
    </row>
    <row r="38" spans="1:19" hidden="1" x14ac:dyDescent="0.35">
      <c r="Q38" s="447"/>
      <c r="R38" s="729"/>
      <c r="S38" s="287"/>
    </row>
    <row r="39" spans="1:19" hidden="1" x14ac:dyDescent="0.35">
      <c r="Q39" s="1897" t="s">
        <v>712</v>
      </c>
      <c r="R39" s="1897"/>
      <c r="S39" s="1897"/>
    </row>
    <row r="40" spans="1:19" hidden="1" x14ac:dyDescent="0.35">
      <c r="Q40" s="1597" t="s">
        <v>713</v>
      </c>
      <c r="R40" s="1597"/>
      <c r="S40" s="1597"/>
    </row>
  </sheetData>
  <mergeCells count="62">
    <mergeCell ref="Q40:S40"/>
    <mergeCell ref="A36:C36"/>
    <mergeCell ref="D36:P36"/>
    <mergeCell ref="Q36:S36"/>
    <mergeCell ref="A31:C32"/>
    <mergeCell ref="Q31:R31"/>
    <mergeCell ref="S31:S32"/>
    <mergeCell ref="Q37:S37"/>
    <mergeCell ref="Q39:S39"/>
    <mergeCell ref="D35:P35"/>
    <mergeCell ref="D33:P33"/>
    <mergeCell ref="Q33:S33"/>
    <mergeCell ref="A34:C34"/>
    <mergeCell ref="D34:P34"/>
    <mergeCell ref="Q34:S34"/>
    <mergeCell ref="A33:C33"/>
    <mergeCell ref="A35:C35"/>
    <mergeCell ref="A28:C28"/>
    <mergeCell ref="Q28:S28"/>
    <mergeCell ref="Q30:S30"/>
    <mergeCell ref="A23:C23"/>
    <mergeCell ref="A26:C26"/>
    <mergeCell ref="A27:C27"/>
    <mergeCell ref="Q27:S27"/>
    <mergeCell ref="A29:C30"/>
    <mergeCell ref="Q29:S29"/>
    <mergeCell ref="A22:C22"/>
    <mergeCell ref="A24:C24"/>
    <mergeCell ref="Q24:R24"/>
    <mergeCell ref="A25:C25"/>
    <mergeCell ref="Q25:R25"/>
    <mergeCell ref="A20:C20"/>
    <mergeCell ref="A21:C21"/>
    <mergeCell ref="A12:C12"/>
    <mergeCell ref="A13:C13"/>
    <mergeCell ref="A14:C14"/>
    <mergeCell ref="A15:C15"/>
    <mergeCell ref="A16:C16"/>
    <mergeCell ref="A17:C17"/>
    <mergeCell ref="A18:C18"/>
    <mergeCell ref="A19:C19"/>
    <mergeCell ref="A1:S1"/>
    <mergeCell ref="A2:S2"/>
    <mergeCell ref="A3:B4"/>
    <mergeCell ref="C3:S4"/>
    <mergeCell ref="Q12:R12"/>
    <mergeCell ref="A11:C11"/>
    <mergeCell ref="A9:C10"/>
    <mergeCell ref="E9:P9"/>
    <mergeCell ref="Q5:S5"/>
    <mergeCell ref="Q6:S6"/>
    <mergeCell ref="Q8:S8"/>
    <mergeCell ref="Q11:R11"/>
    <mergeCell ref="C7:P8"/>
    <mergeCell ref="A5:B6"/>
    <mergeCell ref="A7:B8"/>
    <mergeCell ref="C5:P6"/>
    <mergeCell ref="Q13:R13"/>
    <mergeCell ref="Q14:R14"/>
    <mergeCell ref="Q16:R16"/>
    <mergeCell ref="Q23:R23"/>
    <mergeCell ref="Q22:S22"/>
  </mergeCells>
  <printOptions horizontalCentered="1"/>
  <pageMargins left="0.70866141732283472" right="0.70866141732283472" top="0.74803149606299213" bottom="0" header="0.31496062992125984" footer="0"/>
  <pageSetup paperSize="9" scale="65" orientation="landscape" r:id="rId1"/>
  <headerFooter scaleWithDoc="0" alignWithMargins="0">
    <oddHeader>&amp;R&amp;"Angsana New,ธรรมดา"&amp;18 12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41"/>
  <sheetViews>
    <sheetView zoomScale="70" zoomScaleNormal="70" zoomScalePageLayoutView="50" workbookViewId="0">
      <selection activeCell="M26" sqref="M25:M26"/>
    </sheetView>
  </sheetViews>
  <sheetFormatPr defaultColWidth="8.75" defaultRowHeight="21" x14ac:dyDescent="0.35"/>
  <cols>
    <col min="1" max="1" width="9" style="15" customWidth="1"/>
    <col min="2" max="2" width="15.25" style="15" customWidth="1"/>
    <col min="3" max="3" width="47.125" style="15" customWidth="1"/>
    <col min="4" max="4" width="17.5" style="15" customWidth="1"/>
    <col min="5" max="5" width="5" style="15" bestFit="1" customWidth="1"/>
    <col min="6" max="6" width="3.875" style="15" bestFit="1" customWidth="1"/>
    <col min="7" max="7" width="3.75" style="15" bestFit="1" customWidth="1"/>
    <col min="8" max="8" width="3.875" style="15" bestFit="1" customWidth="1"/>
    <col min="9" max="9" width="4.125" style="15" bestFit="1" customWidth="1"/>
    <col min="10" max="10" width="3.875" style="15" bestFit="1" customWidth="1"/>
    <col min="11" max="11" width="4.25" style="15" bestFit="1" customWidth="1"/>
    <col min="12" max="12" width="5.25" style="15" customWidth="1"/>
    <col min="13" max="13" width="3.75" style="15" bestFit="1" customWidth="1"/>
    <col min="14" max="16" width="3.875" style="15" bestFit="1" customWidth="1"/>
    <col min="17" max="17" width="9" style="15" customWidth="1"/>
    <col min="18" max="18" width="39.5" style="15" customWidth="1"/>
    <col min="19" max="19" width="34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853" t="s">
        <v>463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4"/>
      <c r="S2" s="1855"/>
    </row>
    <row r="3" spans="1:19" x14ac:dyDescent="0.35">
      <c r="A3" s="1909" t="s">
        <v>775</v>
      </c>
      <c r="B3" s="1910"/>
      <c r="C3" s="1869" t="s">
        <v>755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x14ac:dyDescent="0.35">
      <c r="A4" s="1911"/>
      <c r="B4" s="1912"/>
      <c r="C4" s="1924" t="s">
        <v>756</v>
      </c>
      <c r="D4" s="1924"/>
      <c r="E4" s="1924"/>
      <c r="F4" s="1924"/>
      <c r="G4" s="1924"/>
      <c r="H4" s="1924"/>
      <c r="I4" s="1924"/>
      <c r="J4" s="1924"/>
      <c r="K4" s="1924"/>
      <c r="L4" s="1924"/>
      <c r="M4" s="1924"/>
      <c r="N4" s="1924"/>
      <c r="O4" s="1924"/>
      <c r="P4" s="1924"/>
      <c r="Q4" s="1924"/>
      <c r="R4" s="1924"/>
      <c r="S4" s="1925"/>
    </row>
    <row r="5" spans="1:19" ht="21.75" thickBot="1" x14ac:dyDescent="0.4">
      <c r="A5" s="1913"/>
      <c r="B5" s="1914"/>
      <c r="C5" s="1872" t="s">
        <v>757</v>
      </c>
      <c r="D5" s="1872"/>
      <c r="E5" s="1872"/>
      <c r="F5" s="1872"/>
      <c r="G5" s="1872"/>
      <c r="H5" s="1872"/>
      <c r="I5" s="1872"/>
      <c r="J5" s="1872"/>
      <c r="K5" s="1872"/>
      <c r="L5" s="1872"/>
      <c r="M5" s="1872"/>
      <c r="N5" s="1872"/>
      <c r="O5" s="1872"/>
      <c r="P5" s="1872"/>
      <c r="Q5" s="1872"/>
      <c r="R5" s="1872"/>
      <c r="S5" s="1873"/>
    </row>
    <row r="6" spans="1:19" x14ac:dyDescent="0.35">
      <c r="A6" s="1904" t="s">
        <v>776</v>
      </c>
      <c r="B6" s="1926"/>
      <c r="C6" s="1711" t="s">
        <v>1027</v>
      </c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3"/>
      <c r="Q6" s="1904" t="s">
        <v>565</v>
      </c>
      <c r="R6" s="1712"/>
      <c r="S6" s="1713"/>
    </row>
    <row r="7" spans="1:19" x14ac:dyDescent="0.35">
      <c r="A7" s="1927"/>
      <c r="B7" s="1928"/>
      <c r="C7" s="1878"/>
      <c r="D7" s="1879"/>
      <c r="E7" s="1879"/>
      <c r="F7" s="1879"/>
      <c r="G7" s="1879"/>
      <c r="H7" s="1879"/>
      <c r="I7" s="1879"/>
      <c r="J7" s="1879"/>
      <c r="K7" s="1879"/>
      <c r="L7" s="1879"/>
      <c r="M7" s="1879"/>
      <c r="N7" s="1879"/>
      <c r="O7" s="1879"/>
      <c r="P7" s="1716"/>
      <c r="Q7" s="1905" t="s">
        <v>760</v>
      </c>
      <c r="R7" s="1906"/>
      <c r="S7" s="1907"/>
    </row>
    <row r="8" spans="1:19" x14ac:dyDescent="0.35">
      <c r="A8" s="1915" t="s">
        <v>99</v>
      </c>
      <c r="B8" s="1916"/>
      <c r="C8" s="1921" t="s">
        <v>758</v>
      </c>
      <c r="D8" s="1922"/>
      <c r="E8" s="1922"/>
      <c r="F8" s="1922"/>
      <c r="G8" s="1922"/>
      <c r="H8" s="1922"/>
      <c r="I8" s="1922"/>
      <c r="J8" s="1922"/>
      <c r="K8" s="1922"/>
      <c r="L8" s="1922"/>
      <c r="M8" s="1922"/>
      <c r="N8" s="1922"/>
      <c r="O8" s="1922"/>
      <c r="P8" s="1923"/>
      <c r="Q8" s="853" t="s">
        <v>566</v>
      </c>
      <c r="R8" s="458"/>
      <c r="S8" s="384"/>
    </row>
    <row r="9" spans="1:19" x14ac:dyDescent="0.35">
      <c r="A9" s="1917"/>
      <c r="B9" s="1918"/>
      <c r="C9" s="1929" t="s">
        <v>759</v>
      </c>
      <c r="D9" s="1929"/>
      <c r="E9" s="1929"/>
      <c r="F9" s="1929"/>
      <c r="G9" s="1929"/>
      <c r="H9" s="1929"/>
      <c r="I9" s="1929"/>
      <c r="J9" s="1929"/>
      <c r="K9" s="1929"/>
      <c r="L9" s="1929"/>
      <c r="M9" s="1929"/>
      <c r="N9" s="1929"/>
      <c r="O9" s="1929"/>
      <c r="P9" s="1930"/>
      <c r="Q9" s="1954" t="s">
        <v>93</v>
      </c>
      <c r="R9" s="1955"/>
      <c r="S9" s="1956"/>
    </row>
    <row r="10" spans="1:19" ht="21.75" thickBot="1" x14ac:dyDescent="0.4">
      <c r="A10" s="1919"/>
      <c r="B10" s="1920"/>
      <c r="C10" s="1931"/>
      <c r="D10" s="1931"/>
      <c r="E10" s="1932"/>
      <c r="F10" s="1932"/>
      <c r="G10" s="1932"/>
      <c r="H10" s="1932"/>
      <c r="I10" s="1932"/>
      <c r="J10" s="1932"/>
      <c r="K10" s="1932"/>
      <c r="L10" s="1932"/>
      <c r="M10" s="1932"/>
      <c r="N10" s="1932"/>
      <c r="O10" s="1932"/>
      <c r="P10" s="1933"/>
      <c r="Q10" s="137"/>
      <c r="R10" s="137"/>
      <c r="S10" s="846"/>
    </row>
    <row r="11" spans="1:19" ht="21.75" thickBot="1" x14ac:dyDescent="0.4">
      <c r="A11" s="1655" t="s">
        <v>532</v>
      </c>
      <c r="B11" s="1656"/>
      <c r="C11" s="1865"/>
      <c r="D11" s="216" t="s">
        <v>603</v>
      </c>
      <c r="E11" s="1658" t="s">
        <v>594</v>
      </c>
      <c r="F11" s="1658"/>
      <c r="G11" s="1658"/>
      <c r="H11" s="1658"/>
      <c r="I11" s="1658"/>
      <c r="J11" s="1658"/>
      <c r="K11" s="1658"/>
      <c r="L11" s="1658"/>
      <c r="M11" s="1658"/>
      <c r="N11" s="1658"/>
      <c r="O11" s="1658"/>
      <c r="P11" s="1908"/>
      <c r="Q11" s="799" t="s">
        <v>567</v>
      </c>
      <c r="R11" s="565"/>
      <c r="S11" s="564" t="s">
        <v>568</v>
      </c>
    </row>
    <row r="12" spans="1:19" x14ac:dyDescent="0.35">
      <c r="A12" s="1657"/>
      <c r="B12" s="1658"/>
      <c r="C12" s="1866"/>
      <c r="D12" s="199" t="s">
        <v>96</v>
      </c>
      <c r="E12" s="460" t="s">
        <v>0</v>
      </c>
      <c r="F12" s="461" t="s">
        <v>1</v>
      </c>
      <c r="G12" s="462" t="s">
        <v>2</v>
      </c>
      <c r="H12" s="463" t="s">
        <v>3</v>
      </c>
      <c r="I12" s="462" t="s">
        <v>4</v>
      </c>
      <c r="J12" s="460" t="s">
        <v>5</v>
      </c>
      <c r="K12" s="463" t="s">
        <v>6</v>
      </c>
      <c r="L12" s="462" t="s">
        <v>7</v>
      </c>
      <c r="M12" s="463" t="s">
        <v>8</v>
      </c>
      <c r="N12" s="462" t="s">
        <v>9</v>
      </c>
      <c r="O12" s="460" t="s">
        <v>10</v>
      </c>
      <c r="P12" s="464" t="s">
        <v>11</v>
      </c>
      <c r="Q12" s="562" t="s">
        <v>569</v>
      </c>
      <c r="R12" s="566"/>
      <c r="S12" s="1197" t="s">
        <v>287</v>
      </c>
    </row>
    <row r="13" spans="1:19" x14ac:dyDescent="0.35">
      <c r="A13" s="1942" t="s">
        <v>176</v>
      </c>
      <c r="B13" s="1943"/>
      <c r="C13" s="1943"/>
      <c r="D13" s="720">
        <v>5</v>
      </c>
      <c r="E13" s="467"/>
      <c r="F13" s="137"/>
      <c r="G13" s="465">
        <v>5</v>
      </c>
      <c r="H13" s="869"/>
      <c r="I13" s="129"/>
      <c r="J13" s="467"/>
      <c r="K13" s="466"/>
      <c r="L13" s="129"/>
      <c r="M13" s="466"/>
      <c r="N13" s="129"/>
      <c r="O13" s="467"/>
      <c r="P13" s="468"/>
      <c r="Q13" s="1204" t="s">
        <v>1065</v>
      </c>
      <c r="R13" s="567"/>
      <c r="S13" s="1182" t="s">
        <v>570</v>
      </c>
    </row>
    <row r="14" spans="1:19" ht="21.75" thickBot="1" x14ac:dyDescent="0.4">
      <c r="A14" s="1944" t="s">
        <v>177</v>
      </c>
      <c r="B14" s="1945"/>
      <c r="C14" s="1945"/>
      <c r="D14" s="686">
        <v>5</v>
      </c>
      <c r="E14" s="264"/>
      <c r="F14" s="781"/>
      <c r="G14" s="301">
        <v>5</v>
      </c>
      <c r="H14" s="263"/>
      <c r="I14" s="781"/>
      <c r="J14" s="264"/>
      <c r="K14" s="263"/>
      <c r="L14" s="781"/>
      <c r="M14" s="263"/>
      <c r="N14" s="781"/>
      <c r="O14" s="264"/>
      <c r="P14" s="469"/>
      <c r="Q14" s="470"/>
      <c r="R14" s="568"/>
      <c r="S14" s="471"/>
    </row>
    <row r="15" spans="1:19" ht="21.75" thickBot="1" x14ac:dyDescent="0.4">
      <c r="A15" s="1944" t="s">
        <v>178</v>
      </c>
      <c r="B15" s="1945"/>
      <c r="C15" s="1945"/>
      <c r="D15" s="686">
        <v>30</v>
      </c>
      <c r="E15" s="264"/>
      <c r="F15" s="472"/>
      <c r="G15" s="781"/>
      <c r="H15" s="263"/>
      <c r="I15" s="781"/>
      <c r="J15" s="264"/>
      <c r="K15" s="263"/>
      <c r="L15" s="781"/>
      <c r="M15" s="263"/>
      <c r="N15" s="781"/>
      <c r="O15" s="264"/>
      <c r="P15" s="469"/>
      <c r="Q15" s="569" t="s">
        <v>541</v>
      </c>
      <c r="R15" s="337"/>
      <c r="S15" s="506"/>
    </row>
    <row r="16" spans="1:19" x14ac:dyDescent="0.35">
      <c r="A16" s="1946" t="s">
        <v>180</v>
      </c>
      <c r="B16" s="1947"/>
      <c r="C16" s="1947"/>
      <c r="D16" s="686"/>
      <c r="E16" s="263"/>
      <c r="F16" s="472"/>
      <c r="G16" s="781"/>
      <c r="H16" s="263"/>
      <c r="I16" s="781"/>
      <c r="J16" s="264"/>
      <c r="K16" s="263"/>
      <c r="L16" s="781"/>
      <c r="M16" s="263"/>
      <c r="N16" s="781"/>
      <c r="O16" s="264"/>
      <c r="P16" s="469"/>
      <c r="Q16" s="1949" t="s">
        <v>179</v>
      </c>
      <c r="R16" s="1949"/>
      <c r="S16" s="1950"/>
    </row>
    <row r="17" spans="1:19" ht="21.75" thickBot="1" x14ac:dyDescent="0.4">
      <c r="A17" s="1946" t="s">
        <v>571</v>
      </c>
      <c r="B17" s="1948"/>
      <c r="C17" s="1948"/>
      <c r="D17" s="687"/>
      <c r="E17" s="264"/>
      <c r="F17" s="472"/>
      <c r="G17" s="781"/>
      <c r="H17" s="137"/>
      <c r="I17" s="301">
        <v>5</v>
      </c>
      <c r="J17" s="264"/>
      <c r="K17" s="472"/>
      <c r="L17" s="781"/>
      <c r="M17" s="263"/>
      <c r="N17" s="781"/>
      <c r="O17" s="264"/>
      <c r="P17" s="469"/>
      <c r="Q17" s="459"/>
      <c r="R17" s="457"/>
      <c r="S17" s="351"/>
    </row>
    <row r="18" spans="1:19" ht="21.75" thickBot="1" x14ac:dyDescent="0.4">
      <c r="A18" s="948" t="s">
        <v>181</v>
      </c>
      <c r="B18" s="805"/>
      <c r="C18" s="805"/>
      <c r="D18" s="686"/>
      <c r="E18" s="264"/>
      <c r="F18" s="472"/>
      <c r="G18" s="781"/>
      <c r="H18" s="263"/>
      <c r="I18" s="781"/>
      <c r="J18" s="268"/>
      <c r="K18" s="263"/>
      <c r="L18" s="781"/>
      <c r="M18" s="303">
        <v>5</v>
      </c>
      <c r="N18" s="781"/>
      <c r="O18" s="264"/>
      <c r="P18" s="469"/>
      <c r="Q18" s="571" t="s">
        <v>542</v>
      </c>
      <c r="R18" s="337"/>
      <c r="S18" s="506"/>
    </row>
    <row r="19" spans="1:19" x14ac:dyDescent="0.35">
      <c r="A19" s="948" t="s">
        <v>572</v>
      </c>
      <c r="B19" s="805"/>
      <c r="C19" s="805"/>
      <c r="D19" s="686"/>
      <c r="E19" s="264"/>
      <c r="F19" s="472"/>
      <c r="G19" s="781"/>
      <c r="H19" s="263"/>
      <c r="I19" s="781"/>
      <c r="J19" s="264"/>
      <c r="K19" s="301">
        <v>5</v>
      </c>
      <c r="L19" s="781"/>
      <c r="M19" s="263"/>
      <c r="N19" s="781"/>
      <c r="O19" s="264"/>
      <c r="P19" s="469"/>
      <c r="Q19" s="570" t="s">
        <v>182</v>
      </c>
      <c r="R19" s="90"/>
      <c r="S19" s="201"/>
    </row>
    <row r="20" spans="1:19" ht="21.75" thickBot="1" x14ac:dyDescent="0.4">
      <c r="A20" s="948" t="s">
        <v>573</v>
      </c>
      <c r="B20" s="805"/>
      <c r="C20" s="805"/>
      <c r="D20" s="686"/>
      <c r="E20" s="264"/>
      <c r="F20" s="472"/>
      <c r="G20" s="781"/>
      <c r="H20" s="263"/>
      <c r="I20" s="781"/>
      <c r="J20" s="264"/>
      <c r="K20" s="303">
        <v>5</v>
      </c>
      <c r="L20" s="267"/>
      <c r="M20" s="781"/>
      <c r="N20" s="781"/>
      <c r="O20" s="264"/>
      <c r="P20" s="469"/>
      <c r="Q20" s="459"/>
      <c r="R20" s="457"/>
      <c r="S20" s="351"/>
    </row>
    <row r="21" spans="1:19" x14ac:dyDescent="0.35">
      <c r="A21" s="948" t="s">
        <v>574</v>
      </c>
      <c r="B21" s="805"/>
      <c r="C21" s="805"/>
      <c r="D21" s="686"/>
      <c r="E21" s="263"/>
      <c r="F21" s="472"/>
      <c r="G21" s="781"/>
      <c r="H21" s="263"/>
      <c r="I21" s="781"/>
      <c r="J21" s="264"/>
      <c r="K21" s="264"/>
      <c r="L21" s="781"/>
      <c r="M21" s="302">
        <v>2.5</v>
      </c>
      <c r="N21" s="473">
        <v>2.5</v>
      </c>
      <c r="O21" s="781"/>
      <c r="P21" s="469"/>
      <c r="Q21" s="1941" t="s">
        <v>537</v>
      </c>
      <c r="R21" s="1879"/>
      <c r="S21" s="1880"/>
    </row>
    <row r="22" spans="1:19" x14ac:dyDescent="0.35">
      <c r="A22" s="948" t="s">
        <v>183</v>
      </c>
      <c r="B22" s="805"/>
      <c r="C22" s="805"/>
      <c r="D22" s="686"/>
      <c r="E22" s="263"/>
      <c r="F22" s="472"/>
      <c r="G22" s="781"/>
      <c r="H22" s="263"/>
      <c r="I22" s="781"/>
      <c r="J22" s="264"/>
      <c r="K22" s="263"/>
      <c r="L22" s="781"/>
      <c r="M22" s="263"/>
      <c r="N22" s="781"/>
      <c r="O22" s="264"/>
      <c r="P22" s="469"/>
      <c r="Q22" s="800"/>
      <c r="R22" s="801"/>
      <c r="S22" s="802"/>
    </row>
    <row r="23" spans="1:19" x14ac:dyDescent="0.35">
      <c r="A23" s="948" t="s">
        <v>184</v>
      </c>
      <c r="B23" s="805"/>
      <c r="C23" s="805"/>
      <c r="D23" s="686"/>
      <c r="E23" s="264"/>
      <c r="F23" s="472"/>
      <c r="G23" s="781"/>
      <c r="H23" s="263"/>
      <c r="I23" s="781"/>
      <c r="J23" s="264"/>
      <c r="K23" s="302">
        <v>2</v>
      </c>
      <c r="L23" s="301">
        <v>2</v>
      </c>
      <c r="M23" s="301">
        <v>2</v>
      </c>
      <c r="N23" s="301">
        <v>2</v>
      </c>
      <c r="O23" s="301">
        <v>2</v>
      </c>
      <c r="P23" s="870"/>
      <c r="Q23" s="1951" t="s">
        <v>12</v>
      </c>
      <c r="R23" s="1952"/>
      <c r="S23" s="475" t="s">
        <v>13</v>
      </c>
    </row>
    <row r="24" spans="1:19" x14ac:dyDescent="0.35">
      <c r="A24" s="947" t="s">
        <v>185</v>
      </c>
      <c r="B24" s="803"/>
      <c r="C24" s="803"/>
      <c r="D24" s="686">
        <v>20</v>
      </c>
      <c r="E24" s="264"/>
      <c r="F24" s="472"/>
      <c r="G24" s="161"/>
      <c r="H24" s="263"/>
      <c r="I24" s="301">
        <v>20</v>
      </c>
      <c r="J24" s="264"/>
      <c r="K24" s="263"/>
      <c r="L24" s="781"/>
      <c r="M24" s="263"/>
      <c r="N24" s="781"/>
      <c r="O24" s="264"/>
      <c r="P24" s="469"/>
      <c r="Q24" s="1952" t="s">
        <v>575</v>
      </c>
      <c r="R24" s="1951"/>
      <c r="S24" s="476"/>
    </row>
    <row r="25" spans="1:19" x14ac:dyDescent="0.35">
      <c r="A25" s="947" t="s">
        <v>186</v>
      </c>
      <c r="B25" s="803"/>
      <c r="C25" s="803"/>
      <c r="D25" s="686">
        <v>20</v>
      </c>
      <c r="E25" s="263"/>
      <c r="F25" s="472"/>
      <c r="G25" s="781"/>
      <c r="H25" s="161"/>
      <c r="I25" s="161"/>
      <c r="J25" s="161"/>
      <c r="K25" s="301">
        <v>3.33</v>
      </c>
      <c r="L25" s="301">
        <v>3.33</v>
      </c>
      <c r="M25" s="301">
        <v>3.33</v>
      </c>
      <c r="N25" s="301">
        <v>3.33</v>
      </c>
      <c r="O25" s="301">
        <v>3.33</v>
      </c>
      <c r="P25" s="301">
        <v>3.33</v>
      </c>
      <c r="Q25" s="1939" t="s">
        <v>576</v>
      </c>
      <c r="R25" s="1953"/>
      <c r="S25" s="228"/>
    </row>
    <row r="26" spans="1:19" x14ac:dyDescent="0.35">
      <c r="A26" s="477" t="s">
        <v>577</v>
      </c>
      <c r="B26" s="478"/>
      <c r="C26" s="803"/>
      <c r="D26" s="686">
        <v>10</v>
      </c>
      <c r="E26" s="263"/>
      <c r="F26" s="472"/>
      <c r="G26" s="781"/>
      <c r="H26" s="263"/>
      <c r="I26" s="781"/>
      <c r="J26" s="268"/>
      <c r="K26" s="263"/>
      <c r="L26" s="161"/>
      <c r="M26" s="301">
        <v>10</v>
      </c>
      <c r="N26" s="161"/>
      <c r="O26" s="264"/>
      <c r="P26" s="870"/>
      <c r="Q26" s="1939" t="s">
        <v>578</v>
      </c>
      <c r="R26" s="1940"/>
      <c r="S26" s="228"/>
    </row>
    <row r="27" spans="1:19" x14ac:dyDescent="0.35">
      <c r="A27" s="947" t="s">
        <v>187</v>
      </c>
      <c r="B27" s="478"/>
      <c r="C27" s="803"/>
      <c r="D27" s="686">
        <v>10</v>
      </c>
      <c r="E27" s="263"/>
      <c r="F27" s="472"/>
      <c r="G27" s="781"/>
      <c r="H27" s="263"/>
      <c r="I27" s="781"/>
      <c r="J27" s="264"/>
      <c r="K27" s="263"/>
      <c r="L27" s="781"/>
      <c r="M27" s="263"/>
      <c r="N27" s="781"/>
      <c r="O27" s="264"/>
      <c r="P27" s="474">
        <v>10</v>
      </c>
      <c r="Q27" s="1939" t="s">
        <v>579</v>
      </c>
      <c r="R27" s="1953"/>
      <c r="S27" s="228"/>
    </row>
    <row r="28" spans="1:19" x14ac:dyDescent="0.35">
      <c r="A28" s="948" t="s">
        <v>580</v>
      </c>
      <c r="B28" s="805"/>
      <c r="C28" s="805"/>
      <c r="D28" s="688"/>
      <c r="E28" s="479"/>
      <c r="F28" s="480"/>
      <c r="G28" s="317"/>
      <c r="H28" s="479"/>
      <c r="I28" s="317"/>
      <c r="J28" s="481"/>
      <c r="K28" s="479"/>
      <c r="L28" s="317"/>
      <c r="M28" s="479"/>
      <c r="N28" s="317"/>
      <c r="O28" s="481"/>
      <c r="P28" s="482"/>
      <c r="Q28" s="1957" t="s">
        <v>581</v>
      </c>
      <c r="R28" s="1957"/>
      <c r="S28" s="228"/>
    </row>
    <row r="29" spans="1:19" x14ac:dyDescent="0.35">
      <c r="A29" s="483" t="s">
        <v>582</v>
      </c>
      <c r="B29" s="484"/>
      <c r="C29" s="484"/>
      <c r="D29" s="688"/>
      <c r="E29" s="479"/>
      <c r="F29" s="480"/>
      <c r="G29" s="317"/>
      <c r="H29" s="479"/>
      <c r="I29" s="317"/>
      <c r="J29" s="481"/>
      <c r="K29" s="479"/>
      <c r="L29" s="317"/>
      <c r="M29" s="479"/>
      <c r="N29" s="317"/>
      <c r="O29" s="481"/>
      <c r="P29" s="482"/>
      <c r="Q29" s="820" t="s">
        <v>583</v>
      </c>
      <c r="R29" s="762"/>
      <c r="S29" s="127"/>
    </row>
    <row r="30" spans="1:19" ht="21.75" thickBot="1" x14ac:dyDescent="0.4">
      <c r="A30" s="485"/>
      <c r="B30" s="445"/>
      <c r="C30" s="445"/>
      <c r="D30" s="677"/>
      <c r="E30" s="486"/>
      <c r="F30" s="160"/>
      <c r="G30" s="160"/>
      <c r="H30" s="160"/>
      <c r="I30" s="160"/>
      <c r="J30" s="160"/>
      <c r="K30" s="160"/>
      <c r="L30" s="160"/>
      <c r="M30" s="160"/>
      <c r="N30" s="160"/>
      <c r="O30" s="160"/>
      <c r="P30" s="487"/>
      <c r="Q30" s="1952" t="s">
        <v>584</v>
      </c>
      <c r="R30" s="1952"/>
      <c r="S30" s="1958"/>
    </row>
    <row r="31" spans="1:19" ht="21.75" thickBot="1" x14ac:dyDescent="0.4">
      <c r="A31" s="804"/>
      <c r="B31" s="805"/>
      <c r="C31" s="805"/>
      <c r="D31" s="686"/>
      <c r="E31" s="264"/>
      <c r="F31" s="781"/>
      <c r="G31" s="781"/>
      <c r="H31" s="781"/>
      <c r="I31" s="781"/>
      <c r="J31" s="781"/>
      <c r="K31" s="781"/>
      <c r="L31" s="781"/>
      <c r="M31" s="781"/>
      <c r="N31" s="781"/>
      <c r="O31" s="781"/>
      <c r="P31" s="265"/>
      <c r="Q31" s="1959" t="s">
        <v>585</v>
      </c>
      <c r="R31" s="1960"/>
      <c r="S31" s="1961"/>
    </row>
    <row r="32" spans="1:19" x14ac:dyDescent="0.35">
      <c r="A32" s="1934"/>
      <c r="B32" s="1935"/>
      <c r="C32" s="1935"/>
      <c r="D32" s="688"/>
      <c r="E32" s="560"/>
      <c r="F32" s="561"/>
      <c r="G32" s="561"/>
      <c r="H32" s="561"/>
      <c r="I32" s="561"/>
      <c r="J32" s="561"/>
      <c r="K32" s="561"/>
      <c r="L32" s="561"/>
      <c r="M32" s="561"/>
      <c r="N32" s="561"/>
      <c r="O32" s="561"/>
      <c r="P32" s="572"/>
      <c r="Q32" s="1936" t="s">
        <v>188</v>
      </c>
      <c r="R32" s="1937"/>
      <c r="S32" s="1938"/>
    </row>
    <row r="33" spans="1:19" x14ac:dyDescent="0.35">
      <c r="A33" s="1622" t="s">
        <v>98</v>
      </c>
      <c r="B33" s="1623"/>
      <c r="C33" s="1624"/>
      <c r="D33" s="108">
        <f>SUM(D13:D32)</f>
        <v>100</v>
      </c>
      <c r="E33" s="109"/>
      <c r="F33" s="110"/>
      <c r="G33" s="109"/>
      <c r="H33" s="110"/>
      <c r="I33" s="109"/>
      <c r="J33" s="111"/>
      <c r="K33" s="111"/>
      <c r="L33" s="111"/>
      <c r="M33" s="111"/>
      <c r="N33" s="109"/>
      <c r="O33" s="111"/>
      <c r="P33" s="112"/>
      <c r="Q33" s="1884"/>
      <c r="R33" s="1885"/>
      <c r="S33" s="1903"/>
    </row>
    <row r="34" spans="1:19" x14ac:dyDescent="0.35">
      <c r="A34" s="1627" t="s">
        <v>107</v>
      </c>
      <c r="B34" s="1628"/>
      <c r="C34" s="1629"/>
      <c r="D34" s="185" t="s">
        <v>105</v>
      </c>
      <c r="E34" s="113">
        <f t="shared" ref="E34" si="0">SUM(E22:E32)</f>
        <v>0</v>
      </c>
      <c r="F34" s="113">
        <f>SUM(F18:F32)</f>
        <v>0</v>
      </c>
      <c r="G34" s="113">
        <f>SUM(G13:G32)</f>
        <v>10</v>
      </c>
      <c r="H34" s="113">
        <f>SUM(H13:H32)</f>
        <v>0</v>
      </c>
      <c r="I34" s="113">
        <f>SUM(I15:I32)</f>
        <v>25</v>
      </c>
      <c r="J34" s="113">
        <f>SUM(J18:J32)</f>
        <v>0</v>
      </c>
      <c r="K34" s="113">
        <f>SUM(K18:K32)</f>
        <v>15.33</v>
      </c>
      <c r="L34" s="113">
        <f>SUM(L18:L32)</f>
        <v>5.33</v>
      </c>
      <c r="M34" s="113">
        <f>SUM(M18:M32)</f>
        <v>22.83</v>
      </c>
      <c r="N34" s="113">
        <f>SUM(N18:N32)</f>
        <v>7.83</v>
      </c>
      <c r="O34" s="113">
        <f>SUM(O19:O32)</f>
        <v>5.33</v>
      </c>
      <c r="P34" s="114">
        <f>SUM(P19:P32)</f>
        <v>13.33</v>
      </c>
      <c r="Q34" s="1723"/>
      <c r="R34" s="1772"/>
      <c r="S34" s="1773"/>
    </row>
    <row r="35" spans="1:19" x14ac:dyDescent="0.35">
      <c r="A35" s="1630"/>
      <c r="B35" s="1631"/>
      <c r="C35" s="1632"/>
      <c r="D35" s="188" t="s">
        <v>106</v>
      </c>
      <c r="E35" s="115">
        <f>E34</f>
        <v>0</v>
      </c>
      <c r="F35" s="113">
        <f>SUM(E34:F34)</f>
        <v>0</v>
      </c>
      <c r="G35" s="113">
        <f>SUM(E34:G34)</f>
        <v>10</v>
      </c>
      <c r="H35" s="113">
        <f>SUM(E34:H34)</f>
        <v>10</v>
      </c>
      <c r="I35" s="113">
        <f>SUM(E34:I34)</f>
        <v>35</v>
      </c>
      <c r="J35" s="113">
        <f>SUM(E34:J34)</f>
        <v>35</v>
      </c>
      <c r="K35" s="113">
        <f>SUM(E34:K34)</f>
        <v>50.33</v>
      </c>
      <c r="L35" s="113">
        <f>SUM(E34:L34)</f>
        <v>55.66</v>
      </c>
      <c r="M35" s="113">
        <f>SUM(E34:M34)</f>
        <v>78.489999999999995</v>
      </c>
      <c r="N35" s="113">
        <f>SUM(E34:N34)</f>
        <v>86.32</v>
      </c>
      <c r="O35" s="113">
        <f>SUM(E34:O34)</f>
        <v>91.649999999999991</v>
      </c>
      <c r="P35" s="114">
        <f>SUM(E34:P34)</f>
        <v>104.97999999999999</v>
      </c>
      <c r="Q35" s="1704"/>
      <c r="R35" s="1705"/>
      <c r="S35" s="1706"/>
    </row>
    <row r="36" spans="1:19" x14ac:dyDescent="0.35">
      <c r="A36" s="1614" t="s">
        <v>108</v>
      </c>
      <c r="B36" s="1615"/>
      <c r="C36" s="1616"/>
      <c r="D36" s="190" t="s">
        <v>105</v>
      </c>
      <c r="E36" s="116"/>
      <c r="F36" s="117"/>
      <c r="G36" s="116"/>
      <c r="H36" s="117"/>
      <c r="I36" s="116"/>
      <c r="J36" s="117"/>
      <c r="K36" s="118"/>
      <c r="L36" s="118"/>
      <c r="M36" s="118"/>
      <c r="N36" s="118"/>
      <c r="O36" s="118"/>
      <c r="P36" s="119"/>
      <c r="Q36" s="1697" t="s">
        <v>599</v>
      </c>
      <c r="R36" s="1698"/>
      <c r="S36" s="1620">
        <f>P37</f>
        <v>0</v>
      </c>
    </row>
    <row r="37" spans="1:19" ht="21.75" thickBot="1" x14ac:dyDescent="0.4">
      <c r="A37" s="1617"/>
      <c r="B37" s="1618"/>
      <c r="C37" s="1619"/>
      <c r="D37" s="195" t="s">
        <v>109</v>
      </c>
      <c r="E37" s="120">
        <f>E36</f>
        <v>0</v>
      </c>
      <c r="F37" s="121">
        <f>SUM(E36:F36)</f>
        <v>0</v>
      </c>
      <c r="G37" s="121">
        <f>SUM(E36:G36)</f>
        <v>0</v>
      </c>
      <c r="H37" s="121">
        <f>SUM(E36:H36)</f>
        <v>0</v>
      </c>
      <c r="I37" s="121">
        <f>SUM(E36:I36)</f>
        <v>0</v>
      </c>
      <c r="J37" s="121">
        <f>SUM(E36:J36)</f>
        <v>0</v>
      </c>
      <c r="K37" s="121">
        <f>SUM(E36:K36)</f>
        <v>0</v>
      </c>
      <c r="L37" s="121">
        <f>SUM(E36:L36)</f>
        <v>0</v>
      </c>
      <c r="M37" s="121">
        <f>SUM(E36:M36)</f>
        <v>0</v>
      </c>
      <c r="N37" s="121">
        <f>SUM(E36:N36)</f>
        <v>0</v>
      </c>
      <c r="O37" s="121">
        <f>SUM(E36:O36)</f>
        <v>0</v>
      </c>
      <c r="P37" s="122">
        <f>SUM(E36:P36)</f>
        <v>0</v>
      </c>
      <c r="Q37" s="532"/>
      <c r="R37" s="533"/>
      <c r="S37" s="1621"/>
    </row>
    <row r="38" spans="1:19" hidden="1" x14ac:dyDescent="0.35">
      <c r="Q38" s="1666" t="s">
        <v>711</v>
      </c>
      <c r="R38" s="1666"/>
      <c r="S38" s="1666"/>
    </row>
    <row r="39" spans="1:19" hidden="1" x14ac:dyDescent="0.35">
      <c r="Q39" s="447"/>
      <c r="R39" s="729"/>
      <c r="S39" s="287"/>
    </row>
    <row r="40" spans="1:19" hidden="1" x14ac:dyDescent="0.35">
      <c r="Q40" s="1739" t="s">
        <v>712</v>
      </c>
      <c r="R40" s="1739"/>
      <c r="S40" s="1739"/>
    </row>
    <row r="41" spans="1:19" hidden="1" x14ac:dyDescent="0.35">
      <c r="Q41" s="1597" t="s">
        <v>734</v>
      </c>
      <c r="R41" s="1597"/>
      <c r="S41" s="1597"/>
    </row>
  </sheetData>
  <mergeCells count="45">
    <mergeCell ref="Q9:S9"/>
    <mergeCell ref="Q38:S38"/>
    <mergeCell ref="Q40:S40"/>
    <mergeCell ref="Q41:S41"/>
    <mergeCell ref="Q27:R27"/>
    <mergeCell ref="Q28:R28"/>
    <mergeCell ref="Q30:S30"/>
    <mergeCell ref="Q31:S31"/>
    <mergeCell ref="A32:C32"/>
    <mergeCell ref="Q32:S32"/>
    <mergeCell ref="Q26:R26"/>
    <mergeCell ref="Q21:S21"/>
    <mergeCell ref="A13:C13"/>
    <mergeCell ref="A14:C14"/>
    <mergeCell ref="A15:C15"/>
    <mergeCell ref="A16:C16"/>
    <mergeCell ref="A17:C17"/>
    <mergeCell ref="Q16:S16"/>
    <mergeCell ref="Q23:R23"/>
    <mergeCell ref="Q24:R24"/>
    <mergeCell ref="Q25:R25"/>
    <mergeCell ref="A11:C12"/>
    <mergeCell ref="A1:S1"/>
    <mergeCell ref="A2:S2"/>
    <mergeCell ref="Q6:S6"/>
    <mergeCell ref="Q7:S7"/>
    <mergeCell ref="E11:P11"/>
    <mergeCell ref="A3:B5"/>
    <mergeCell ref="A8:B10"/>
    <mergeCell ref="C8:P8"/>
    <mergeCell ref="C3:S3"/>
    <mergeCell ref="C4:S4"/>
    <mergeCell ref="C5:S5"/>
    <mergeCell ref="A6:B7"/>
    <mergeCell ref="C6:P7"/>
    <mergeCell ref="C9:P9"/>
    <mergeCell ref="C10:P10"/>
    <mergeCell ref="A36:C37"/>
    <mergeCell ref="Q36:R36"/>
    <mergeCell ref="S36:S37"/>
    <mergeCell ref="A33:C33"/>
    <mergeCell ref="Q33:S33"/>
    <mergeCell ref="A34:C35"/>
    <mergeCell ref="Q34:S34"/>
    <mergeCell ref="Q35:S3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 scaleWithDoc="0" alignWithMargins="0">
    <oddHeader>&amp;R&amp;"Angsana New,ธรรมดา"&amp;18 13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S28"/>
  <sheetViews>
    <sheetView view="pageLayout" zoomScale="70" zoomScaleNormal="90" zoomScalePageLayoutView="70" workbookViewId="0">
      <selection activeCell="A23" sqref="A23:D23"/>
    </sheetView>
  </sheetViews>
  <sheetFormatPr defaultRowHeight="21" x14ac:dyDescent="0.35"/>
  <cols>
    <col min="1" max="1" width="16.875" style="15" customWidth="1"/>
    <col min="2" max="2" width="51" style="15" customWidth="1"/>
    <col min="3" max="3" width="16.625" style="15" customWidth="1"/>
    <col min="4" max="4" width="4" style="15" bestFit="1" customWidth="1"/>
    <col min="5" max="5" width="4.125" style="15" bestFit="1" customWidth="1"/>
    <col min="6" max="6" width="3.875" style="15" bestFit="1" customWidth="1"/>
    <col min="7" max="7" width="4" style="15" bestFit="1" customWidth="1"/>
    <col min="8" max="8" width="4.125" style="15" bestFit="1" customWidth="1"/>
    <col min="9" max="9" width="4" style="15" bestFit="1" customWidth="1"/>
    <col min="10" max="10" width="4.5" style="15" bestFit="1" customWidth="1"/>
    <col min="11" max="11" width="4.125" style="15" bestFit="1" customWidth="1"/>
    <col min="12" max="12" width="4" style="15" bestFit="1" customWidth="1"/>
    <col min="13" max="13" width="3.875" style="15" bestFit="1" customWidth="1"/>
    <col min="14" max="14" width="4" style="15" bestFit="1" customWidth="1"/>
    <col min="15" max="15" width="3.875" style="15" bestFit="1" customWidth="1"/>
    <col min="16" max="16" width="9" style="15"/>
    <col min="17" max="17" width="23.5" style="15" customWidth="1"/>
    <col min="18" max="18" width="17" style="15" customWidth="1"/>
    <col min="19" max="16384" width="9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7"/>
    </row>
    <row r="2" spans="1:19" ht="21.75" thickBot="1" x14ac:dyDescent="0.4">
      <c r="A2" s="1970" t="s">
        <v>926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5"/>
    </row>
    <row r="3" spans="1:19" ht="21.75" thickBot="1" x14ac:dyDescent="0.4">
      <c r="A3" s="854" t="s">
        <v>927</v>
      </c>
      <c r="B3" s="1971" t="s">
        <v>1028</v>
      </c>
      <c r="C3" s="1972"/>
      <c r="D3" s="1972"/>
      <c r="E3" s="1972"/>
      <c r="F3" s="1972"/>
      <c r="G3" s="1972"/>
      <c r="H3" s="1972"/>
      <c r="I3" s="1972"/>
      <c r="J3" s="1972"/>
      <c r="K3" s="1972"/>
      <c r="L3" s="1972"/>
      <c r="M3" s="1972"/>
      <c r="N3" s="1972"/>
      <c r="O3" s="1973"/>
      <c r="P3" s="1625" t="s">
        <v>586</v>
      </c>
      <c r="Q3" s="1699"/>
      <c r="R3" s="1626"/>
    </row>
    <row r="4" spans="1:19" x14ac:dyDescent="0.35">
      <c r="A4" s="1072"/>
      <c r="B4" s="1974" t="s">
        <v>928</v>
      </c>
      <c r="C4" s="1974"/>
      <c r="D4" s="1974"/>
      <c r="E4" s="1974"/>
      <c r="F4" s="1974"/>
      <c r="G4" s="1974"/>
      <c r="H4" s="1974"/>
      <c r="I4" s="1974"/>
      <c r="J4" s="1974"/>
      <c r="K4" s="1974"/>
      <c r="L4" s="1974"/>
      <c r="M4" s="1974"/>
      <c r="N4" s="1974"/>
      <c r="O4" s="1975"/>
      <c r="P4" s="1695" t="s">
        <v>1105</v>
      </c>
      <c r="Q4" s="1976"/>
      <c r="R4" s="1977"/>
    </row>
    <row r="5" spans="1:19" ht="21.75" thickBot="1" x14ac:dyDescent="0.4">
      <c r="A5" s="1073"/>
      <c r="B5" s="1074"/>
      <c r="C5" s="1050"/>
      <c r="D5" s="1050"/>
      <c r="E5" s="1050"/>
      <c r="F5" s="1050"/>
      <c r="G5" s="1050"/>
      <c r="H5" s="1050"/>
      <c r="I5" s="1050"/>
      <c r="J5" s="1050"/>
      <c r="K5" s="1050"/>
      <c r="L5" s="1050"/>
      <c r="M5" s="1050"/>
      <c r="N5" s="1050"/>
      <c r="O5" s="1051"/>
      <c r="P5" s="488" t="s">
        <v>588</v>
      </c>
      <c r="Q5" s="489"/>
      <c r="R5" s="490"/>
    </row>
    <row r="6" spans="1:19" ht="21.75" thickBot="1" x14ac:dyDescent="0.4">
      <c r="A6" s="1655" t="s">
        <v>532</v>
      </c>
      <c r="B6" s="1656"/>
      <c r="C6" s="1036" t="s">
        <v>603</v>
      </c>
      <c r="D6" s="1659" t="s">
        <v>533</v>
      </c>
      <c r="E6" s="1660"/>
      <c r="F6" s="1660"/>
      <c r="G6" s="1660"/>
      <c r="H6" s="1660"/>
      <c r="I6" s="1660"/>
      <c r="J6" s="1660"/>
      <c r="K6" s="1660"/>
      <c r="L6" s="1660"/>
      <c r="M6" s="1660"/>
      <c r="N6" s="1660"/>
      <c r="O6" s="1661"/>
      <c r="P6" s="336" t="s">
        <v>550</v>
      </c>
      <c r="Q6" s="337"/>
      <c r="R6" s="338" t="s">
        <v>535</v>
      </c>
    </row>
    <row r="7" spans="1:19" x14ac:dyDescent="0.35">
      <c r="A7" s="1657"/>
      <c r="B7" s="1658"/>
      <c r="C7" s="178" t="s">
        <v>96</v>
      </c>
      <c r="D7" s="223" t="s">
        <v>0</v>
      </c>
      <c r="E7" s="224" t="s">
        <v>1</v>
      </c>
      <c r="F7" s="225" t="s">
        <v>2</v>
      </c>
      <c r="G7" s="226" t="s">
        <v>3</v>
      </c>
      <c r="H7" s="226" t="s">
        <v>4</v>
      </c>
      <c r="I7" s="226" t="s">
        <v>5</v>
      </c>
      <c r="J7" s="226" t="s">
        <v>6</v>
      </c>
      <c r="K7" s="226" t="s">
        <v>7</v>
      </c>
      <c r="L7" s="226" t="s">
        <v>8</v>
      </c>
      <c r="M7" s="226" t="s">
        <v>9</v>
      </c>
      <c r="N7" s="226" t="s">
        <v>10</v>
      </c>
      <c r="O7" s="227" t="s">
        <v>11</v>
      </c>
      <c r="P7" s="95" t="s">
        <v>984</v>
      </c>
      <c r="Q7" s="1075"/>
      <c r="R7" s="92" t="s">
        <v>985</v>
      </c>
    </row>
    <row r="8" spans="1:19" ht="21.75" thickBot="1" x14ac:dyDescent="0.4">
      <c r="A8" s="1968" t="s">
        <v>929</v>
      </c>
      <c r="B8" s="1969"/>
      <c r="C8" s="1076">
        <v>20</v>
      </c>
      <c r="D8" s="675"/>
      <c r="E8" s="1045"/>
      <c r="F8" s="635"/>
      <c r="G8" s="1077">
        <v>10</v>
      </c>
      <c r="H8" s="834">
        <v>10</v>
      </c>
      <c r="I8" s="632"/>
      <c r="J8" s="317"/>
      <c r="K8" s="317"/>
      <c r="L8" s="317"/>
      <c r="M8" s="317"/>
      <c r="N8" s="317"/>
      <c r="O8" s="318"/>
      <c r="P8" s="137"/>
      <c r="Q8" s="137"/>
      <c r="R8" s="1078"/>
      <c r="S8" s="137"/>
    </row>
    <row r="9" spans="1:19" ht="21.75" thickBot="1" x14ac:dyDescent="0.4">
      <c r="A9" s="1966" t="s">
        <v>930</v>
      </c>
      <c r="B9" s="1967"/>
      <c r="C9" s="481">
        <v>20</v>
      </c>
      <c r="D9" s="317"/>
      <c r="E9" s="479"/>
      <c r="F9" s="317"/>
      <c r="G9" s="479"/>
      <c r="H9" s="834">
        <v>20</v>
      </c>
      <c r="I9" s="481"/>
      <c r="J9" s="317"/>
      <c r="K9" s="317"/>
      <c r="L9" s="317"/>
      <c r="M9" s="317"/>
      <c r="N9" s="317"/>
      <c r="O9" s="318"/>
      <c r="P9" s="569" t="s">
        <v>541</v>
      </c>
      <c r="Q9" s="337"/>
      <c r="R9" s="506"/>
    </row>
    <row r="10" spans="1:19" x14ac:dyDescent="0.35">
      <c r="A10" s="1966" t="s">
        <v>931</v>
      </c>
      <c r="B10" s="1967"/>
      <c r="C10" s="481"/>
      <c r="D10" s="317"/>
      <c r="E10" s="479"/>
      <c r="F10" s="317"/>
      <c r="G10" s="479"/>
      <c r="H10" s="317"/>
      <c r="I10" s="481"/>
      <c r="J10" s="317"/>
      <c r="K10" s="317"/>
      <c r="L10" s="317"/>
      <c r="M10" s="317"/>
      <c r="N10" s="317"/>
      <c r="O10" s="318"/>
      <c r="P10" s="1965" t="s">
        <v>27</v>
      </c>
      <c r="Q10" s="1949"/>
      <c r="R10" s="1950"/>
    </row>
    <row r="11" spans="1:19" ht="21.75" thickBot="1" x14ac:dyDescent="0.4">
      <c r="A11" s="1966" t="s">
        <v>932</v>
      </c>
      <c r="B11" s="1967"/>
      <c r="C11" s="481"/>
      <c r="D11" s="317"/>
      <c r="E11" s="479"/>
      <c r="F11" s="317"/>
      <c r="G11" s="479"/>
      <c r="H11" s="317"/>
      <c r="I11" s="481"/>
      <c r="J11" s="317"/>
      <c r="K11" s="317"/>
      <c r="L11" s="317"/>
      <c r="M11" s="317"/>
      <c r="N11" s="317"/>
      <c r="O11" s="318"/>
      <c r="P11" s="383"/>
      <c r="Q11" s="458"/>
      <c r="R11" s="384"/>
    </row>
    <row r="12" spans="1:19" ht="21.75" thickBot="1" x14ac:dyDescent="0.4">
      <c r="A12" s="1966" t="s">
        <v>933</v>
      </c>
      <c r="B12" s="1967"/>
      <c r="C12" s="481">
        <v>36</v>
      </c>
      <c r="D12" s="317"/>
      <c r="E12" s="479"/>
      <c r="F12" s="317"/>
      <c r="G12" s="479"/>
      <c r="H12" s="317"/>
      <c r="I12" s="1079">
        <v>6</v>
      </c>
      <c r="J12" s="1079">
        <v>6</v>
      </c>
      <c r="K12" s="1079">
        <v>6</v>
      </c>
      <c r="L12" s="1079">
        <v>6</v>
      </c>
      <c r="M12" s="1079">
        <v>6</v>
      </c>
      <c r="N12" s="1079">
        <v>6</v>
      </c>
      <c r="O12" s="674"/>
      <c r="P12" s="571" t="s">
        <v>542</v>
      </c>
      <c r="Q12" s="337"/>
      <c r="R12" s="506"/>
    </row>
    <row r="13" spans="1:19" x14ac:dyDescent="0.35">
      <c r="A13" s="1635" t="s">
        <v>934</v>
      </c>
      <c r="B13" s="1637"/>
      <c r="C13" s="1063"/>
      <c r="D13" s="317"/>
      <c r="E13" s="479"/>
      <c r="F13" s="317"/>
      <c r="G13" s="479"/>
      <c r="H13" s="317"/>
      <c r="I13" s="481"/>
      <c r="J13" s="317"/>
      <c r="K13" s="317"/>
      <c r="L13" s="317"/>
      <c r="M13" s="317"/>
      <c r="N13" s="317"/>
      <c r="O13" s="318"/>
      <c r="P13" s="589" t="s">
        <v>589</v>
      </c>
      <c r="Q13" s="222"/>
      <c r="R13" s="201"/>
    </row>
    <row r="14" spans="1:19" ht="21.75" thickBot="1" x14ac:dyDescent="0.4">
      <c r="A14" s="1635" t="s">
        <v>935</v>
      </c>
      <c r="B14" s="1637"/>
      <c r="C14" s="1063">
        <v>24</v>
      </c>
      <c r="D14" s="317"/>
      <c r="E14" s="479"/>
      <c r="F14" s="317"/>
      <c r="G14" s="479"/>
      <c r="H14" s="317"/>
      <c r="I14" s="481"/>
      <c r="J14" s="317"/>
      <c r="K14" s="317"/>
      <c r="L14" s="317"/>
      <c r="M14" s="317"/>
      <c r="N14" s="317"/>
      <c r="O14" s="871">
        <v>24</v>
      </c>
      <c r="P14" s="95"/>
      <c r="Q14" s="96"/>
      <c r="R14" s="97"/>
    </row>
    <row r="15" spans="1:19" ht="21.75" thickBot="1" x14ac:dyDescent="0.4">
      <c r="A15" s="1635" t="s">
        <v>936</v>
      </c>
      <c r="B15" s="1637"/>
      <c r="C15" s="214"/>
      <c r="D15" s="1049"/>
      <c r="E15" s="263"/>
      <c r="F15" s="1049"/>
      <c r="G15" s="263"/>
      <c r="H15" s="1049"/>
      <c r="I15" s="264"/>
      <c r="J15" s="1049"/>
      <c r="K15" s="1049"/>
      <c r="L15" s="1049"/>
      <c r="M15" s="1049"/>
      <c r="N15" s="1049"/>
      <c r="O15" s="265"/>
      <c r="P15" s="1040" t="s">
        <v>537</v>
      </c>
      <c r="Q15" s="1041"/>
      <c r="R15" s="1042"/>
    </row>
    <row r="16" spans="1:19" x14ac:dyDescent="0.35">
      <c r="A16" s="1037"/>
      <c r="B16" s="1039"/>
      <c r="C16" s="709"/>
      <c r="D16" s="1080"/>
      <c r="E16" s="1049"/>
      <c r="F16" s="260"/>
      <c r="G16" s="508"/>
      <c r="H16" s="260"/>
      <c r="I16" s="601"/>
      <c r="J16" s="260"/>
      <c r="K16" s="260"/>
      <c r="L16" s="260"/>
      <c r="M16" s="260"/>
      <c r="N16" s="260"/>
      <c r="O16" s="265"/>
      <c r="P16" s="1851" t="s">
        <v>12</v>
      </c>
      <c r="Q16" s="1852"/>
      <c r="R16" s="227" t="s">
        <v>13</v>
      </c>
    </row>
    <row r="17" spans="1:18" x14ac:dyDescent="0.35">
      <c r="A17" s="1037"/>
      <c r="B17" s="1039"/>
      <c r="C17" s="709"/>
      <c r="D17" s="1080"/>
      <c r="E17" s="1049"/>
      <c r="F17" s="260"/>
      <c r="G17" s="508"/>
      <c r="H17" s="260"/>
      <c r="I17" s="601"/>
      <c r="J17" s="260"/>
      <c r="K17" s="260"/>
      <c r="L17" s="260"/>
      <c r="M17" s="260"/>
      <c r="N17" s="260"/>
      <c r="O17" s="265"/>
      <c r="P17" s="1057"/>
      <c r="Q17" s="1058">
        <v>50000</v>
      </c>
      <c r="R17" s="133"/>
    </row>
    <row r="18" spans="1:18" x14ac:dyDescent="0.35">
      <c r="A18" s="1037"/>
      <c r="B18" s="1052"/>
      <c r="C18" s="1081"/>
      <c r="D18" s="1082"/>
      <c r="E18" s="1083"/>
      <c r="F18" s="1083"/>
      <c r="G18" s="1083"/>
      <c r="H18" s="1083"/>
      <c r="I18" s="1083"/>
      <c r="J18" s="1083"/>
      <c r="K18" s="1083"/>
      <c r="L18" s="1083"/>
      <c r="M18" s="1083"/>
      <c r="N18" s="1083"/>
      <c r="O18" s="1084"/>
      <c r="P18" s="588"/>
      <c r="Q18" s="585"/>
      <c r="R18" s="519"/>
    </row>
    <row r="19" spans="1:18" ht="21.75" thickBot="1" x14ac:dyDescent="0.4">
      <c r="A19" s="1037"/>
      <c r="B19" s="1056"/>
      <c r="C19" s="677"/>
      <c r="D19" s="1084"/>
      <c r="E19" s="677"/>
      <c r="F19" s="677"/>
      <c r="G19" s="677"/>
      <c r="H19" s="677"/>
      <c r="I19" s="677"/>
      <c r="J19" s="677"/>
      <c r="K19" s="677"/>
      <c r="L19" s="677"/>
      <c r="M19" s="677"/>
      <c r="N19" s="677"/>
      <c r="O19" s="1085"/>
      <c r="P19" s="1048" t="s">
        <v>14</v>
      </c>
      <c r="Q19" s="1086"/>
      <c r="R19" s="591">
        <v>50000</v>
      </c>
    </row>
    <row r="20" spans="1:18" ht="21.75" thickBot="1" x14ac:dyDescent="0.4">
      <c r="A20" s="1622" t="s">
        <v>98</v>
      </c>
      <c r="B20" s="1624"/>
      <c r="C20" s="1043">
        <f>SUM(C8:C19)</f>
        <v>100</v>
      </c>
      <c r="D20" s="1087"/>
      <c r="E20" s="1087"/>
      <c r="F20" s="1087"/>
      <c r="G20" s="1087"/>
      <c r="H20" s="1087"/>
      <c r="I20" s="1087"/>
      <c r="J20" s="1087"/>
      <c r="K20" s="1087"/>
      <c r="L20" s="1087"/>
      <c r="M20" s="1087"/>
      <c r="N20" s="1087"/>
      <c r="O20" s="1087"/>
      <c r="P20" s="1053" t="s">
        <v>585</v>
      </c>
      <c r="Q20" s="1054"/>
      <c r="R20" s="1055"/>
    </row>
    <row r="21" spans="1:18" x14ac:dyDescent="0.35">
      <c r="A21" s="1627" t="s">
        <v>107</v>
      </c>
      <c r="B21" s="1629"/>
      <c r="C21" s="576" t="s">
        <v>105</v>
      </c>
      <c r="D21" s="1088">
        <v>0</v>
      </c>
      <c r="E21" s="1088">
        <v>0</v>
      </c>
      <c r="F21" s="1088">
        <f>+F8</f>
        <v>0</v>
      </c>
      <c r="G21" s="1088">
        <f>+G8</f>
        <v>10</v>
      </c>
      <c r="H21" s="1088">
        <f>SUM(H8:H20)</f>
        <v>30</v>
      </c>
      <c r="I21" s="1088">
        <f>+I8+I12</f>
        <v>6</v>
      </c>
      <c r="J21" s="1088">
        <f>+J12</f>
        <v>6</v>
      </c>
      <c r="K21" s="1088">
        <f>+K12</f>
        <v>6</v>
      </c>
      <c r="L21" s="1088">
        <f>+L12</f>
        <v>6</v>
      </c>
      <c r="M21" s="1088">
        <f>+M12</f>
        <v>6</v>
      </c>
      <c r="N21" s="1088">
        <f>+N12</f>
        <v>6</v>
      </c>
      <c r="O21" s="1088">
        <f>+O12+O14</f>
        <v>24</v>
      </c>
      <c r="P21" s="1962"/>
      <c r="Q21" s="1963"/>
      <c r="R21" s="1964"/>
    </row>
    <row r="22" spans="1:18" x14ac:dyDescent="0.35">
      <c r="A22" s="1630"/>
      <c r="B22" s="1632"/>
      <c r="C22" s="576" t="s">
        <v>106</v>
      </c>
      <c r="D22" s="1088">
        <f>+D21</f>
        <v>0</v>
      </c>
      <c r="E22" s="1088">
        <f>+D21+E21</f>
        <v>0</v>
      </c>
      <c r="F22" s="1088">
        <f>+D21+E21+F21</f>
        <v>0</v>
      </c>
      <c r="G22" s="1088">
        <f>+D21+E21+F21+G21</f>
        <v>10</v>
      </c>
      <c r="H22" s="1088">
        <f>+D21+E21+F21+G21+H21</f>
        <v>40</v>
      </c>
      <c r="I22" s="1088">
        <f>+D21+E21+F21+G21+H21+I21</f>
        <v>46</v>
      </c>
      <c r="J22" s="1088">
        <f>+D21+E21+F21+G21+H21+I21+J21</f>
        <v>52</v>
      </c>
      <c r="K22" s="1088">
        <f>+D21+E21+F21+G21+H21+I21+J21+K21</f>
        <v>58</v>
      </c>
      <c r="L22" s="1088">
        <f>+D21+E21+F21+G21+H21+I21+J21+K21+L21</f>
        <v>64</v>
      </c>
      <c r="M22" s="1088">
        <f>+D21+E21+F21+G21+H21+I21+J21+K21+L21+M21</f>
        <v>70</v>
      </c>
      <c r="N22" s="1088">
        <f>+D21+E21+F21+G21+H21+I21+J21+K21+L21+M21+N21</f>
        <v>76</v>
      </c>
      <c r="O22" s="1088">
        <f>+D21+E21+F21+G21+H21+I21+J21+K21+L21+M21+N21+O21</f>
        <v>100</v>
      </c>
      <c r="P22" s="1704"/>
      <c r="Q22" s="1705"/>
      <c r="R22" s="1706"/>
    </row>
    <row r="23" spans="1:18" x14ac:dyDescent="0.35">
      <c r="A23" s="1614" t="s">
        <v>108</v>
      </c>
      <c r="B23" s="1616"/>
      <c r="C23" s="578" t="s">
        <v>105</v>
      </c>
      <c r="D23" s="1089"/>
      <c r="E23" s="1089"/>
      <c r="F23" s="1089"/>
      <c r="G23" s="1089"/>
      <c r="H23" s="1089"/>
      <c r="I23" s="1089"/>
      <c r="J23" s="1089"/>
      <c r="K23" s="1089"/>
      <c r="L23" s="1089"/>
      <c r="M23" s="1089"/>
      <c r="N23" s="1089"/>
      <c r="O23" s="1089"/>
      <c r="P23" s="1697" t="s">
        <v>599</v>
      </c>
      <c r="Q23" s="1698"/>
      <c r="R23" s="1620">
        <f>O24</f>
        <v>0</v>
      </c>
    </row>
    <row r="24" spans="1:18" ht="21.75" thickBot="1" x14ac:dyDescent="0.4">
      <c r="A24" s="1617"/>
      <c r="B24" s="1619"/>
      <c r="C24" s="581" t="s">
        <v>109</v>
      </c>
      <c r="D24" s="1090">
        <v>0</v>
      </c>
      <c r="E24" s="1090">
        <v>0</v>
      </c>
      <c r="F24" s="1090">
        <v>0</v>
      </c>
      <c r="G24" s="1090">
        <v>0</v>
      </c>
      <c r="H24" s="1090">
        <v>0</v>
      </c>
      <c r="I24" s="1090">
        <v>0</v>
      </c>
      <c r="J24" s="1090">
        <v>0</v>
      </c>
      <c r="K24" s="1090">
        <v>0</v>
      </c>
      <c r="L24" s="1090">
        <v>0</v>
      </c>
      <c r="M24" s="1090">
        <v>0</v>
      </c>
      <c r="N24" s="1090">
        <v>0</v>
      </c>
      <c r="O24" s="1090">
        <v>0</v>
      </c>
      <c r="P24" s="532"/>
      <c r="Q24" s="533"/>
      <c r="R24" s="1621"/>
    </row>
    <row r="25" spans="1:18" hidden="1" x14ac:dyDescent="0.35">
      <c r="P25" s="1666" t="s">
        <v>711</v>
      </c>
      <c r="Q25" s="1666"/>
      <c r="R25" s="1666"/>
    </row>
    <row r="26" spans="1:18" hidden="1" x14ac:dyDescent="0.35">
      <c r="P26" s="447"/>
      <c r="Q26" s="729"/>
      <c r="R26" s="287"/>
    </row>
    <row r="27" spans="1:18" hidden="1" x14ac:dyDescent="0.35">
      <c r="P27" s="1739" t="s">
        <v>712</v>
      </c>
      <c r="Q27" s="1739"/>
      <c r="R27" s="1739"/>
    </row>
    <row r="28" spans="1:18" hidden="1" x14ac:dyDescent="0.35">
      <c r="P28" s="1978" t="s">
        <v>937</v>
      </c>
      <c r="Q28" s="1978"/>
      <c r="R28" s="1978"/>
    </row>
  </sheetData>
  <mergeCells count="28">
    <mergeCell ref="P28:R28"/>
    <mergeCell ref="A23:B24"/>
    <mergeCell ref="P23:Q23"/>
    <mergeCell ref="R23:R24"/>
    <mergeCell ref="P25:R25"/>
    <mergeCell ref="P27:R27"/>
    <mergeCell ref="A1:R1"/>
    <mergeCell ref="A2:R2"/>
    <mergeCell ref="B3:O3"/>
    <mergeCell ref="P3:R3"/>
    <mergeCell ref="B4:O4"/>
    <mergeCell ref="P4:R4"/>
    <mergeCell ref="A6:B7"/>
    <mergeCell ref="D6:O6"/>
    <mergeCell ref="A8:B8"/>
    <mergeCell ref="A9:B9"/>
    <mergeCell ref="A10:B10"/>
    <mergeCell ref="P10:R10"/>
    <mergeCell ref="A11:B11"/>
    <mergeCell ref="A12:B12"/>
    <mergeCell ref="A13:B13"/>
    <mergeCell ref="A14:B14"/>
    <mergeCell ref="A15:B15"/>
    <mergeCell ref="P16:Q16"/>
    <mergeCell ref="A20:B20"/>
    <mergeCell ref="A21:B22"/>
    <mergeCell ref="P21:R21"/>
    <mergeCell ref="P22:R22"/>
  </mergeCells>
  <pageMargins left="0.50347222222222221" right="0.3498263888888889" top="0.75" bottom="0.75" header="0.3" footer="0.3"/>
  <pageSetup scale="65" orientation="landscape" r:id="rId1"/>
  <headerFooter>
    <oddHeader>&amp;R&amp;"Angsana New,ธรรมดา"&amp;26 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A23" sqref="A23:D23"/>
    </sheetView>
  </sheetViews>
  <sheetFormatPr defaultColWidth="9" defaultRowHeight="21" x14ac:dyDescent="0.35"/>
  <cols>
    <col min="1" max="9" width="9" style="15"/>
    <col min="10" max="10" width="41.75" style="15" customWidth="1"/>
    <col min="11" max="11" width="33" style="15" customWidth="1"/>
    <col min="12" max="16384" width="9" style="15"/>
  </cols>
  <sheetData>
    <row r="1" spans="1:11" x14ac:dyDescent="0.35">
      <c r="A1" s="1593" t="s">
        <v>29</v>
      </c>
      <c r="B1" s="1593"/>
      <c r="C1" s="1593"/>
      <c r="D1" s="1593"/>
      <c r="E1" s="1593"/>
      <c r="F1" s="1593"/>
      <c r="G1" s="1593"/>
      <c r="H1" s="1593"/>
      <c r="I1" s="1593"/>
      <c r="J1" s="1593"/>
      <c r="K1" s="20"/>
    </row>
    <row r="2" spans="1:11" x14ac:dyDescent="0.3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x14ac:dyDescent="0.35">
      <c r="A3" s="49" t="s">
        <v>16</v>
      </c>
      <c r="B3" s="1591" t="s">
        <v>94</v>
      </c>
      <c r="C3" s="1591"/>
      <c r="D3" s="1591"/>
      <c r="E3" s="1591"/>
      <c r="F3" s="1591"/>
      <c r="G3" s="1591"/>
      <c r="H3" s="1591"/>
      <c r="I3" s="1591"/>
      <c r="J3" s="1591"/>
      <c r="K3" s="13"/>
    </row>
    <row r="4" spans="1:11" x14ac:dyDescent="0.35">
      <c r="A4" s="1591" t="s">
        <v>59</v>
      </c>
      <c r="B4" s="1591"/>
      <c r="C4" s="1591"/>
      <c r="D4" s="1591"/>
      <c r="E4" s="1591"/>
      <c r="F4" s="1591"/>
      <c r="G4" s="1591"/>
      <c r="H4" s="1591"/>
      <c r="I4" s="1591"/>
      <c r="J4" s="1591"/>
      <c r="K4" s="13"/>
    </row>
    <row r="5" spans="1:11" x14ac:dyDescent="0.35">
      <c r="A5" s="1591" t="s">
        <v>60</v>
      </c>
      <c r="B5" s="1591"/>
      <c r="C5" s="1591"/>
      <c r="D5" s="1591"/>
      <c r="E5" s="1591"/>
      <c r="F5" s="1591"/>
      <c r="G5" s="1591"/>
      <c r="H5" s="1591"/>
      <c r="I5" s="1591"/>
      <c r="J5" s="1591"/>
      <c r="K5" s="13"/>
    </row>
    <row r="6" spans="1:11" x14ac:dyDescent="0.35">
      <c r="A6" s="49"/>
      <c r="B6" s="1591" t="s">
        <v>95</v>
      </c>
      <c r="C6" s="1591"/>
      <c r="D6" s="1591"/>
      <c r="E6" s="1591"/>
      <c r="F6" s="1591"/>
      <c r="G6" s="1591"/>
      <c r="H6" s="1591"/>
      <c r="I6" s="1591"/>
      <c r="J6" s="1591"/>
      <c r="K6" s="13"/>
    </row>
    <row r="7" spans="1:11" x14ac:dyDescent="0.35">
      <c r="A7" s="1591" t="s">
        <v>61</v>
      </c>
      <c r="B7" s="1591"/>
      <c r="C7" s="1591"/>
      <c r="D7" s="1591"/>
      <c r="E7" s="1591"/>
      <c r="F7" s="1591"/>
      <c r="G7" s="1591"/>
      <c r="H7" s="1591"/>
      <c r="I7" s="1591"/>
      <c r="J7" s="1591"/>
      <c r="K7" s="13"/>
    </row>
    <row r="8" spans="1:11" x14ac:dyDescent="0.35">
      <c r="A8" s="1591" t="s">
        <v>1064</v>
      </c>
      <c r="B8" s="1591"/>
      <c r="C8" s="1591"/>
      <c r="D8" s="1591"/>
      <c r="E8" s="1591"/>
      <c r="F8" s="1591"/>
      <c r="G8" s="1591"/>
      <c r="H8" s="1591"/>
      <c r="I8" s="1591"/>
      <c r="J8" s="1591"/>
      <c r="K8" s="13"/>
    </row>
    <row r="9" spans="1:11" x14ac:dyDescent="0.35">
      <c r="A9" s="1592" t="s">
        <v>62</v>
      </c>
      <c r="B9" s="1592"/>
      <c r="C9" s="1592"/>
      <c r="D9" s="1592"/>
      <c r="E9" s="1592"/>
      <c r="F9" s="1592"/>
      <c r="G9" s="1592"/>
      <c r="H9" s="1592"/>
      <c r="I9" s="1592"/>
      <c r="J9" s="1592"/>
      <c r="K9" s="13"/>
    </row>
    <row r="10" spans="1:11" x14ac:dyDescent="0.3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3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</row>
  </sheetData>
  <mergeCells count="8">
    <mergeCell ref="A8:J8"/>
    <mergeCell ref="A9:J9"/>
    <mergeCell ref="A1:J1"/>
    <mergeCell ref="B3:J3"/>
    <mergeCell ref="A4:J4"/>
    <mergeCell ref="A5:J5"/>
    <mergeCell ref="B6:J6"/>
    <mergeCell ref="A7:J7"/>
  </mergeCells>
  <pageMargins left="1.1811" right="0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2"/>
  <sheetViews>
    <sheetView view="pageLayout" zoomScale="80" zoomScaleNormal="9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6" style="15" customWidth="1"/>
    <col min="3" max="3" width="34.125" style="15" customWidth="1"/>
    <col min="4" max="4" width="17.75" style="15" customWidth="1"/>
    <col min="5" max="6" width="3.625" style="15" customWidth="1"/>
    <col min="7" max="7" width="3.875" style="15" customWidth="1"/>
    <col min="8" max="10" width="3.625" style="15" customWidth="1"/>
    <col min="11" max="11" width="4" style="15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4.125" style="15" customWidth="1"/>
    <col min="16" max="16" width="4.625" style="15" customWidth="1"/>
    <col min="17" max="17" width="8.75" style="15"/>
    <col min="18" max="18" width="18.5" style="15" customWidth="1"/>
    <col min="19" max="19" width="19.2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764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672"/>
      <c r="C3" s="1754" t="s">
        <v>259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5"/>
      <c r="O3" s="1755"/>
      <c r="P3" s="1755"/>
      <c r="Q3" s="1755"/>
      <c r="R3" s="1755"/>
      <c r="S3" s="1756"/>
    </row>
    <row r="4" spans="1:19" ht="21.75" thickBot="1" x14ac:dyDescent="0.4">
      <c r="A4" s="1673"/>
      <c r="B4" s="1674"/>
      <c r="C4" s="1757"/>
      <c r="D4" s="1758"/>
      <c r="E4" s="1758"/>
      <c r="F4" s="1758"/>
      <c r="G4" s="1758"/>
      <c r="H4" s="1758"/>
      <c r="I4" s="1758"/>
      <c r="J4" s="1758"/>
      <c r="K4" s="1758"/>
      <c r="L4" s="1758"/>
      <c r="M4" s="1758"/>
      <c r="N4" s="1758"/>
      <c r="O4" s="1758"/>
      <c r="P4" s="1758"/>
      <c r="Q4" s="1758"/>
      <c r="R4" s="1758"/>
      <c r="S4" s="1759"/>
    </row>
    <row r="5" spans="1:19" x14ac:dyDescent="0.35">
      <c r="A5" s="1683" t="s">
        <v>260</v>
      </c>
      <c r="B5" s="1684"/>
      <c r="C5" s="1711" t="s">
        <v>1029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586</v>
      </c>
      <c r="R5" s="1707"/>
      <c r="S5" s="1694"/>
    </row>
    <row r="6" spans="1:19" x14ac:dyDescent="0.35">
      <c r="A6" s="1982"/>
      <c r="B6" s="1983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261</v>
      </c>
      <c r="R6" s="1709"/>
      <c r="S6" s="1710"/>
    </row>
    <row r="7" spans="1:19" ht="21" customHeight="1" x14ac:dyDescent="0.35">
      <c r="A7" s="1786" t="s">
        <v>99</v>
      </c>
      <c r="B7" s="1787"/>
      <c r="C7" s="1717" t="s">
        <v>761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89" t="s">
        <v>616</v>
      </c>
      <c r="R7" s="96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603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979" t="s">
        <v>986</v>
      </c>
      <c r="R10" s="1980"/>
      <c r="S10" s="1228" t="s">
        <v>536</v>
      </c>
    </row>
    <row r="11" spans="1:19" ht="21.75" thickBot="1" x14ac:dyDescent="0.4">
      <c r="A11" s="1662" t="s">
        <v>262</v>
      </c>
      <c r="B11" s="1663"/>
      <c r="C11" s="1664"/>
      <c r="D11" s="212"/>
      <c r="E11" s="697"/>
      <c r="F11" s="1229"/>
      <c r="G11" s="697"/>
      <c r="H11" s="1229"/>
      <c r="I11" s="697"/>
      <c r="J11" s="1230"/>
      <c r="K11" s="697"/>
      <c r="L11" s="697"/>
      <c r="M11" s="697"/>
      <c r="N11" s="697"/>
      <c r="O11" s="697"/>
      <c r="P11" s="1231"/>
      <c r="Q11" s="1701"/>
      <c r="R11" s="1981"/>
      <c r="S11" s="374"/>
    </row>
    <row r="12" spans="1:19" ht="21.75" thickBot="1" x14ac:dyDescent="0.4">
      <c r="A12" s="1641" t="s">
        <v>263</v>
      </c>
      <c r="B12" s="1642"/>
      <c r="C12" s="1643"/>
      <c r="D12" s="213">
        <v>10</v>
      </c>
      <c r="E12" s="855">
        <v>10</v>
      </c>
      <c r="F12" s="446"/>
      <c r="G12" s="677"/>
      <c r="H12" s="868"/>
      <c r="I12" s="727"/>
      <c r="J12" s="856"/>
      <c r="K12" s="727"/>
      <c r="L12" s="727"/>
      <c r="M12" s="727"/>
      <c r="N12" s="727"/>
      <c r="O12" s="727"/>
      <c r="P12" s="857"/>
      <c r="Q12" s="336" t="s">
        <v>541</v>
      </c>
      <c r="R12" s="337"/>
      <c r="S12" s="506"/>
    </row>
    <row r="13" spans="1:19" x14ac:dyDescent="0.35">
      <c r="A13" s="1635" t="s">
        <v>264</v>
      </c>
      <c r="B13" s="1636"/>
      <c r="C13" s="1637"/>
      <c r="D13" s="214">
        <v>20</v>
      </c>
      <c r="E13" s="443"/>
      <c r="F13" s="723">
        <v>20</v>
      </c>
      <c r="G13" s="443"/>
      <c r="H13" s="685"/>
      <c r="I13" s="443"/>
      <c r="J13" s="682"/>
      <c r="K13" s="443"/>
      <c r="L13" s="443"/>
      <c r="M13" s="443"/>
      <c r="N13" s="443"/>
      <c r="O13" s="443"/>
      <c r="P13" s="444"/>
      <c r="Q13" s="1644" t="s">
        <v>19</v>
      </c>
      <c r="R13" s="1700"/>
      <c r="S13" s="201"/>
    </row>
    <row r="14" spans="1:19" ht="21.75" thickBot="1" x14ac:dyDescent="0.4">
      <c r="A14" s="1635" t="s">
        <v>265</v>
      </c>
      <c r="B14" s="1636"/>
      <c r="C14" s="1637"/>
      <c r="D14" s="214">
        <v>20</v>
      </c>
      <c r="E14" s="443"/>
      <c r="F14" s="685"/>
      <c r="G14" s="855">
        <v>20</v>
      </c>
      <c r="H14" s="858"/>
      <c r="I14" s="446"/>
      <c r="J14" s="674"/>
      <c r="K14" s="446"/>
      <c r="L14" s="446"/>
      <c r="M14" s="446"/>
      <c r="N14" s="446"/>
      <c r="O14" s="446"/>
      <c r="P14" s="859"/>
      <c r="Q14" s="89"/>
      <c r="R14" s="90"/>
      <c r="S14" s="91"/>
    </row>
    <row r="15" spans="1:19" ht="21.75" thickBot="1" x14ac:dyDescent="0.4">
      <c r="A15" s="1635" t="s">
        <v>266</v>
      </c>
      <c r="B15" s="1636"/>
      <c r="C15" s="1637"/>
      <c r="D15" s="214">
        <v>20</v>
      </c>
      <c r="E15" s="443"/>
      <c r="F15" s="685"/>
      <c r="G15" s="723">
        <v>20</v>
      </c>
      <c r="H15" s="685"/>
      <c r="I15" s="443"/>
      <c r="J15" s="682"/>
      <c r="K15" s="443"/>
      <c r="L15" s="443"/>
      <c r="M15" s="443"/>
      <c r="N15" s="443"/>
      <c r="O15" s="443"/>
      <c r="P15" s="444"/>
      <c r="Q15" s="336" t="s">
        <v>623</v>
      </c>
      <c r="R15" s="337"/>
      <c r="S15" s="506"/>
    </row>
    <row r="16" spans="1:19" x14ac:dyDescent="0.35">
      <c r="A16" s="1635" t="s">
        <v>267</v>
      </c>
      <c r="B16" s="1636"/>
      <c r="C16" s="1637"/>
      <c r="D16" s="214">
        <v>5</v>
      </c>
      <c r="E16" s="443"/>
      <c r="F16" s="685"/>
      <c r="G16" s="855">
        <v>5</v>
      </c>
      <c r="H16" s="858"/>
      <c r="I16" s="446"/>
      <c r="J16" s="446"/>
      <c r="K16" s="446"/>
      <c r="L16" s="446"/>
      <c r="M16" s="446"/>
      <c r="N16" s="446"/>
      <c r="O16" s="446"/>
      <c r="P16" s="859"/>
      <c r="Q16" s="1644"/>
      <c r="R16" s="1700"/>
      <c r="S16" s="1645"/>
    </row>
    <row r="17" spans="1:19" ht="21.75" thickBot="1" x14ac:dyDescent="0.4">
      <c r="A17" s="1168" t="s">
        <v>767</v>
      </c>
      <c r="B17" s="1169"/>
      <c r="C17" s="1170"/>
      <c r="D17" s="214"/>
      <c r="E17" s="443"/>
      <c r="F17" s="685"/>
      <c r="G17" s="855"/>
      <c r="H17" s="860"/>
      <c r="I17" s="855"/>
      <c r="J17" s="861"/>
      <c r="K17" s="855"/>
      <c r="L17" s="855"/>
      <c r="M17" s="855"/>
      <c r="N17" s="855"/>
      <c r="O17" s="855"/>
      <c r="P17" s="726"/>
      <c r="Q17" s="89"/>
      <c r="R17" s="90"/>
      <c r="S17" s="91"/>
    </row>
    <row r="18" spans="1:19" ht="21.75" thickBot="1" x14ac:dyDescent="0.4">
      <c r="A18" s="1635" t="s">
        <v>268</v>
      </c>
      <c r="B18" s="1636"/>
      <c r="C18" s="1637"/>
      <c r="D18" s="214">
        <v>10</v>
      </c>
      <c r="E18" s="443"/>
      <c r="F18" s="685"/>
      <c r="G18" s="446"/>
      <c r="H18" s="858"/>
      <c r="I18" s="446"/>
      <c r="J18" s="674"/>
      <c r="K18" s="446"/>
      <c r="L18" s="446"/>
      <c r="M18" s="446"/>
      <c r="N18" s="855">
        <v>5</v>
      </c>
      <c r="O18" s="855">
        <v>5</v>
      </c>
      <c r="P18" s="859"/>
      <c r="Q18" s="1625" t="s">
        <v>537</v>
      </c>
      <c r="R18" s="1699"/>
      <c r="S18" s="1626"/>
    </row>
    <row r="19" spans="1:19" x14ac:dyDescent="0.35">
      <c r="A19" s="1635" t="s">
        <v>269</v>
      </c>
      <c r="B19" s="1636"/>
      <c r="C19" s="1637"/>
      <c r="D19" s="214">
        <v>15</v>
      </c>
      <c r="E19" s="443"/>
      <c r="F19" s="685"/>
      <c r="G19" s="446"/>
      <c r="H19" s="858"/>
      <c r="I19" s="446"/>
      <c r="J19" s="674"/>
      <c r="K19" s="446"/>
      <c r="L19" s="446"/>
      <c r="M19" s="446"/>
      <c r="N19" s="446"/>
      <c r="O19" s="855">
        <v>15</v>
      </c>
      <c r="P19" s="859"/>
      <c r="Q19" s="1725" t="s">
        <v>12</v>
      </c>
      <c r="R19" s="1726"/>
      <c r="S19" s="227" t="s">
        <v>13</v>
      </c>
    </row>
    <row r="20" spans="1:19" x14ac:dyDescent="0.35">
      <c r="A20" s="1635"/>
      <c r="B20" s="1636"/>
      <c r="C20" s="1637"/>
      <c r="D20" s="179"/>
      <c r="E20" s="1232"/>
      <c r="F20" s="1233"/>
      <c r="G20" s="1232"/>
      <c r="H20" s="1233"/>
      <c r="I20" s="1232"/>
      <c r="J20" s="1234"/>
      <c r="K20" s="1232"/>
      <c r="L20" s="1232"/>
      <c r="M20" s="1232"/>
      <c r="N20" s="1232"/>
      <c r="O20" s="1232"/>
      <c r="P20" s="1235"/>
      <c r="Q20" s="1984"/>
      <c r="R20" s="1985"/>
      <c r="S20" s="102"/>
    </row>
    <row r="21" spans="1:19" ht="21.75" thickBot="1" x14ac:dyDescent="0.4">
      <c r="A21" s="1800"/>
      <c r="B21" s="1801"/>
      <c r="C21" s="1802"/>
      <c r="D21" s="179"/>
      <c r="E21" s="1232"/>
      <c r="F21" s="1233"/>
      <c r="G21" s="1232"/>
      <c r="H21" s="1233"/>
      <c r="I21" s="1232"/>
      <c r="J21" s="1234"/>
      <c r="K21" s="1232"/>
      <c r="L21" s="1232"/>
      <c r="M21" s="1232"/>
      <c r="N21" s="1232"/>
      <c r="O21" s="1232"/>
      <c r="P21" s="1235"/>
      <c r="Q21" s="1732" t="s">
        <v>14</v>
      </c>
      <c r="R21" s="1733"/>
      <c r="S21" s="591">
        <f>Q20+S20</f>
        <v>0</v>
      </c>
    </row>
    <row r="22" spans="1:19" ht="21.75" thickBot="1" x14ac:dyDescent="0.4">
      <c r="A22" s="1638"/>
      <c r="B22" s="1639"/>
      <c r="C22" s="1640"/>
      <c r="D22" s="180"/>
      <c r="E22" s="1236"/>
      <c r="F22" s="1237"/>
      <c r="G22" s="1236"/>
      <c r="H22" s="1237"/>
      <c r="I22" s="1236"/>
      <c r="J22" s="1238"/>
      <c r="K22" s="1236"/>
      <c r="L22" s="1236"/>
      <c r="M22" s="1236"/>
      <c r="N22" s="1236"/>
      <c r="O22" s="1236"/>
      <c r="P22" s="1239"/>
      <c r="Q22" s="1625" t="s">
        <v>626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644" t="s">
        <v>270</v>
      </c>
      <c r="R23" s="1700"/>
      <c r="S23" s="1645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+E12</f>
        <v>10</v>
      </c>
      <c r="F24" s="113">
        <f>+F13</f>
        <v>20</v>
      </c>
      <c r="G24" s="113">
        <f>+G14+G15+G16</f>
        <v>45</v>
      </c>
      <c r="H24" s="113">
        <f>+H16</f>
        <v>0</v>
      </c>
      <c r="I24" s="113">
        <f>+I15+I16</f>
        <v>0</v>
      </c>
      <c r="J24" s="113">
        <f>+J16</f>
        <v>0</v>
      </c>
      <c r="K24" s="113">
        <f>+K16</f>
        <v>0</v>
      </c>
      <c r="L24" s="113">
        <f>+L16</f>
        <v>0</v>
      </c>
      <c r="M24" s="113">
        <f>+M16</f>
        <v>0</v>
      </c>
      <c r="N24" s="113">
        <f>+N18</f>
        <v>5</v>
      </c>
      <c r="O24" s="113">
        <f>+O18+O19</f>
        <v>20</v>
      </c>
      <c r="P24" s="114"/>
      <c r="Q24" s="1701"/>
      <c r="R24" s="1702"/>
      <c r="S24" s="1703"/>
    </row>
    <row r="25" spans="1:19" x14ac:dyDescent="0.35">
      <c r="A25" s="1630"/>
      <c r="B25" s="1631"/>
      <c r="C25" s="1632"/>
      <c r="D25" s="188" t="s">
        <v>106</v>
      </c>
      <c r="E25" s="115">
        <f>E24</f>
        <v>10</v>
      </c>
      <c r="F25" s="113">
        <f>SUM(E24:F24)</f>
        <v>30</v>
      </c>
      <c r="G25" s="113">
        <f>SUM(E24:G24)</f>
        <v>75</v>
      </c>
      <c r="H25" s="113">
        <f>SUM(E24:H24)</f>
        <v>75</v>
      </c>
      <c r="I25" s="113">
        <f>SUM(E24:I24)</f>
        <v>75</v>
      </c>
      <c r="J25" s="113">
        <f>SUM(E24:J24)</f>
        <v>75</v>
      </c>
      <c r="K25" s="113">
        <f>SUM(E24:K24)</f>
        <v>75</v>
      </c>
      <c r="L25" s="113">
        <f>SUM(E24:L24)</f>
        <v>75</v>
      </c>
      <c r="M25" s="113">
        <f>SUM(E24:M24)</f>
        <v>75</v>
      </c>
      <c r="N25" s="113">
        <f>SUM(E24:N24)</f>
        <v>80</v>
      </c>
      <c r="O25" s="113">
        <f>SUM(E24:O24)</f>
        <v>100</v>
      </c>
      <c r="P25" s="114">
        <f>+E24+F24+G24+H24+I24+J24+K24+L24+M24+N24+O24+P24</f>
        <v>100</v>
      </c>
      <c r="Q25" s="1704"/>
      <c r="R25" s="1705"/>
      <c r="S25" s="1706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620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106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505</v>
      </c>
      <c r="R27" s="215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714</v>
      </c>
      <c r="R31" s="1978"/>
      <c r="S31" s="1978"/>
    </row>
    <row r="32" spans="1:19" hidden="1" x14ac:dyDescent="0.35"/>
  </sheetData>
  <mergeCells count="44">
    <mergeCell ref="A18:C18"/>
    <mergeCell ref="A19:C19"/>
    <mergeCell ref="A20:C20"/>
    <mergeCell ref="Q19:R19"/>
    <mergeCell ref="Q20:R20"/>
    <mergeCell ref="A21:C21"/>
    <mergeCell ref="A22:C22"/>
    <mergeCell ref="Q30:S30"/>
    <mergeCell ref="Q22:S22"/>
    <mergeCell ref="Q21:R21"/>
    <mergeCell ref="Q31:S31"/>
    <mergeCell ref="Q24:S24"/>
    <mergeCell ref="A23:C23"/>
    <mergeCell ref="A24:C25"/>
    <mergeCell ref="Q25:S25"/>
    <mergeCell ref="A26:C27"/>
    <mergeCell ref="Q26:R26"/>
    <mergeCell ref="S26:S27"/>
    <mergeCell ref="Q23:S23"/>
    <mergeCell ref="Q28:S28"/>
    <mergeCell ref="Q5:S5"/>
    <mergeCell ref="Q6:S6"/>
    <mergeCell ref="Q8:S8"/>
    <mergeCell ref="A1:S1"/>
    <mergeCell ref="A2:S2"/>
    <mergeCell ref="A3:B4"/>
    <mergeCell ref="C3:S4"/>
    <mergeCell ref="A7:B8"/>
    <mergeCell ref="C7:P8"/>
    <mergeCell ref="A5:B6"/>
    <mergeCell ref="C5:P6"/>
    <mergeCell ref="Q10:R10"/>
    <mergeCell ref="Q11:R11"/>
    <mergeCell ref="Q13:R13"/>
    <mergeCell ref="Q16:S16"/>
    <mergeCell ref="Q18:S18"/>
    <mergeCell ref="A9:C10"/>
    <mergeCell ref="E9:P9"/>
    <mergeCell ref="A14:C14"/>
    <mergeCell ref="A15:C15"/>
    <mergeCell ref="A16:C16"/>
    <mergeCell ref="A11:C11"/>
    <mergeCell ref="A12:C12"/>
    <mergeCell ref="A13:C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 alignWithMargins="0">
    <oddHeader>&amp;R&amp;"Angsana New,ธรรมดา"&amp;18 15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6"/>
  <sheetViews>
    <sheetView view="pageLayout" topLeftCell="A4" zoomScale="80" zoomScaleNormal="9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5.875" style="15" customWidth="1"/>
    <col min="3" max="3" width="24.125" style="15" customWidth="1"/>
    <col min="4" max="4" width="15.375" style="15" bestFit="1" customWidth="1"/>
    <col min="5" max="6" width="3.625" style="15" customWidth="1"/>
    <col min="7" max="10" width="4.375" style="15" customWidth="1"/>
    <col min="11" max="11" width="4" style="15" customWidth="1"/>
    <col min="12" max="12" width="4.375" style="15" bestFit="1" customWidth="1"/>
    <col min="13" max="13" width="4" style="15" bestFit="1" customWidth="1"/>
    <col min="14" max="14" width="3.875" style="15" bestFit="1" customWidth="1"/>
    <col min="15" max="15" width="3.625" style="15" customWidth="1"/>
    <col min="16" max="16" width="3.875" style="15" bestFit="1" customWidth="1"/>
    <col min="17" max="17" width="8.75" style="15"/>
    <col min="18" max="18" width="16.75" style="15" customWidth="1"/>
    <col min="19" max="19" width="20.8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672"/>
      <c r="C3" s="1869" t="s">
        <v>271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260</v>
      </c>
      <c r="B5" s="1684"/>
      <c r="C5" s="1712" t="s">
        <v>1030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x14ac:dyDescent="0.35">
      <c r="A6" s="1685"/>
      <c r="B6" s="1686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272</v>
      </c>
      <c r="R6" s="1709"/>
      <c r="S6" s="1710"/>
    </row>
    <row r="7" spans="1:19" ht="21" customHeight="1" x14ac:dyDescent="0.35">
      <c r="A7" s="1786" t="s">
        <v>99</v>
      </c>
      <c r="B7" s="1787"/>
      <c r="C7" s="1717" t="s">
        <v>762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221" t="s">
        <v>616</v>
      </c>
      <c r="R7" s="222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273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987</v>
      </c>
      <c r="R10" s="1874"/>
      <c r="S10" s="501" t="s">
        <v>989</v>
      </c>
    </row>
    <row r="11" spans="1:19" ht="21.75" thickBot="1" x14ac:dyDescent="0.4">
      <c r="A11" s="1662" t="s">
        <v>274</v>
      </c>
      <c r="B11" s="1663"/>
      <c r="C11" s="1664"/>
      <c r="D11" s="212">
        <v>25</v>
      </c>
      <c r="E11" s="697"/>
      <c r="F11" s="1240">
        <v>25</v>
      </c>
      <c r="G11" s="1241"/>
      <c r="H11" s="137"/>
      <c r="I11" s="1241"/>
      <c r="J11" s="1242"/>
      <c r="K11" s="1241"/>
      <c r="L11" s="1241"/>
      <c r="M11" s="1241"/>
      <c r="N11" s="697"/>
      <c r="O11" s="697"/>
      <c r="P11" s="1231"/>
      <c r="Q11" s="1737" t="s">
        <v>988</v>
      </c>
      <c r="R11" s="1738"/>
      <c r="S11" s="374"/>
    </row>
    <row r="12" spans="1:19" ht="21.75" thickBot="1" x14ac:dyDescent="0.4">
      <c r="A12" s="1641" t="s">
        <v>275</v>
      </c>
      <c r="B12" s="1642"/>
      <c r="C12" s="1643"/>
      <c r="D12" s="213"/>
      <c r="E12" s="1232"/>
      <c r="F12" s="858"/>
      <c r="G12" s="727"/>
      <c r="H12" s="443"/>
      <c r="I12" s="727"/>
      <c r="J12" s="856"/>
      <c r="K12" s="727"/>
      <c r="L12" s="727"/>
      <c r="M12" s="727"/>
      <c r="N12" s="1243"/>
      <c r="O12" s="1243"/>
      <c r="P12" s="1244"/>
      <c r="Q12" s="336" t="s">
        <v>541</v>
      </c>
      <c r="R12" s="337"/>
      <c r="S12" s="506"/>
    </row>
    <row r="13" spans="1:19" x14ac:dyDescent="0.35">
      <c r="A13" s="1635" t="s">
        <v>276</v>
      </c>
      <c r="B13" s="1636"/>
      <c r="C13" s="1637"/>
      <c r="D13" s="214">
        <v>25</v>
      </c>
      <c r="E13" s="381"/>
      <c r="F13" s="443"/>
      <c r="G13" s="443"/>
      <c r="H13" s="685"/>
      <c r="I13" s="310">
        <v>8.3000000000000007</v>
      </c>
      <c r="J13" s="1245">
        <v>8.3000000000000007</v>
      </c>
      <c r="K13" s="310">
        <v>8.4</v>
      </c>
      <c r="L13" s="443"/>
      <c r="M13" s="443"/>
      <c r="N13" s="381"/>
      <c r="O13" s="381"/>
      <c r="P13" s="1246"/>
      <c r="Q13" s="1644" t="s">
        <v>19</v>
      </c>
      <c r="R13" s="1700"/>
      <c r="S13" s="201"/>
    </row>
    <row r="14" spans="1:19" ht="21.75" thickBot="1" x14ac:dyDescent="0.4">
      <c r="A14" s="1635" t="s">
        <v>277</v>
      </c>
      <c r="B14" s="1636"/>
      <c r="C14" s="1637"/>
      <c r="D14" s="214">
        <v>25</v>
      </c>
      <c r="E14" s="381"/>
      <c r="F14" s="685"/>
      <c r="G14" s="1247">
        <v>8.3000000000000007</v>
      </c>
      <c r="H14" s="1248">
        <v>8.3000000000000007</v>
      </c>
      <c r="I14" s="1247">
        <v>8.4</v>
      </c>
      <c r="J14" s="674"/>
      <c r="K14" s="446"/>
      <c r="L14" s="446"/>
      <c r="M14" s="446"/>
      <c r="N14" s="1232"/>
      <c r="O14" s="1232"/>
      <c r="P14" s="1235"/>
      <c r="Q14" s="89"/>
      <c r="R14" s="90"/>
      <c r="S14" s="91"/>
    </row>
    <row r="15" spans="1:19" ht="21.75" thickBot="1" x14ac:dyDescent="0.4">
      <c r="A15" s="1635" t="s">
        <v>278</v>
      </c>
      <c r="B15" s="1636"/>
      <c r="C15" s="1637"/>
      <c r="D15" s="214">
        <v>25</v>
      </c>
      <c r="E15" s="381"/>
      <c r="F15" s="685"/>
      <c r="G15" s="443"/>
      <c r="H15" s="685"/>
      <c r="I15" s="443"/>
      <c r="J15" s="682"/>
      <c r="K15" s="443"/>
      <c r="L15" s="310">
        <v>25</v>
      </c>
      <c r="M15" s="443"/>
      <c r="N15" s="381"/>
      <c r="O15" s="381"/>
      <c r="P15" s="1246"/>
      <c r="Q15" s="336" t="s">
        <v>542</v>
      </c>
      <c r="R15" s="337"/>
      <c r="S15" s="506"/>
    </row>
    <row r="16" spans="1:19" x14ac:dyDescent="0.35">
      <c r="A16" s="1635"/>
      <c r="B16" s="1636"/>
      <c r="C16" s="1637"/>
      <c r="D16" s="214"/>
      <c r="E16" s="381"/>
      <c r="F16" s="685"/>
      <c r="G16" s="446"/>
      <c r="H16" s="858"/>
      <c r="I16" s="446"/>
      <c r="J16" s="674"/>
      <c r="K16" s="446"/>
      <c r="L16" s="446"/>
      <c r="M16" s="446"/>
      <c r="N16" s="1232"/>
      <c r="O16" s="1232"/>
      <c r="P16" s="1235"/>
      <c r="Q16" s="1644"/>
      <c r="R16" s="1700"/>
      <c r="S16" s="1645"/>
    </row>
    <row r="17" spans="1:19" ht="21.75" thickBot="1" x14ac:dyDescent="0.4">
      <c r="A17" s="1635"/>
      <c r="B17" s="1636"/>
      <c r="C17" s="1637"/>
      <c r="D17" s="214"/>
      <c r="E17" s="381"/>
      <c r="F17" s="1249"/>
      <c r="G17" s="1232"/>
      <c r="H17" s="1233"/>
      <c r="I17" s="1232"/>
      <c r="J17" s="1234"/>
      <c r="K17" s="1232"/>
      <c r="L17" s="1232"/>
      <c r="M17" s="1232"/>
      <c r="N17" s="1232"/>
      <c r="O17" s="1232"/>
      <c r="P17" s="1235"/>
      <c r="Q17" s="89"/>
      <c r="R17" s="90"/>
      <c r="S17" s="91"/>
    </row>
    <row r="18" spans="1:19" ht="21.75" thickBot="1" x14ac:dyDescent="0.4">
      <c r="A18" s="1635"/>
      <c r="B18" s="1636"/>
      <c r="C18" s="1637"/>
      <c r="D18" s="214"/>
      <c r="E18" s="381"/>
      <c r="F18" s="1249"/>
      <c r="G18" s="1232"/>
      <c r="H18" s="1233"/>
      <c r="I18" s="1232"/>
      <c r="J18" s="1234"/>
      <c r="K18" s="1232"/>
      <c r="L18" s="1232"/>
      <c r="M18" s="1232"/>
      <c r="N18" s="1232"/>
      <c r="O18" s="1232"/>
      <c r="P18" s="1235"/>
      <c r="Q18" s="1625" t="s">
        <v>624</v>
      </c>
      <c r="R18" s="1699"/>
      <c r="S18" s="1626"/>
    </row>
    <row r="19" spans="1:19" x14ac:dyDescent="0.35">
      <c r="A19" s="1635"/>
      <c r="B19" s="1636"/>
      <c r="C19" s="1637"/>
      <c r="D19" s="214"/>
      <c r="E19" s="381"/>
      <c r="F19" s="1249"/>
      <c r="G19" s="1232"/>
      <c r="H19" s="1233"/>
      <c r="I19" s="1232"/>
      <c r="J19" s="1234"/>
      <c r="K19" s="1232"/>
      <c r="L19" s="1232"/>
      <c r="M19" s="1232"/>
      <c r="N19" s="1232"/>
      <c r="O19" s="1232"/>
      <c r="P19" s="1235"/>
      <c r="Q19" s="1725" t="s">
        <v>12</v>
      </c>
      <c r="R19" s="1726"/>
      <c r="S19" s="227" t="s">
        <v>13</v>
      </c>
    </row>
    <row r="20" spans="1:19" x14ac:dyDescent="0.35">
      <c r="A20" s="1635"/>
      <c r="B20" s="1636"/>
      <c r="C20" s="1637"/>
      <c r="D20" s="179"/>
      <c r="E20" s="1232"/>
      <c r="F20" s="1233"/>
      <c r="G20" s="1232"/>
      <c r="H20" s="1233"/>
      <c r="I20" s="1232"/>
      <c r="J20" s="1234"/>
      <c r="K20" s="1232"/>
      <c r="L20" s="1232"/>
      <c r="M20" s="1232"/>
      <c r="N20" s="1232"/>
      <c r="O20" s="1232"/>
      <c r="P20" s="1235"/>
      <c r="Q20" s="1986">
        <v>23000</v>
      </c>
      <c r="R20" s="1987"/>
      <c r="S20" s="102"/>
    </row>
    <row r="21" spans="1:19" ht="21.75" thickBot="1" x14ac:dyDescent="0.4">
      <c r="A21" s="1800"/>
      <c r="B21" s="1801"/>
      <c r="C21" s="1802"/>
      <c r="D21" s="179"/>
      <c r="E21" s="1232"/>
      <c r="F21" s="1233"/>
      <c r="G21" s="1232"/>
      <c r="H21" s="1233"/>
      <c r="I21" s="1232"/>
      <c r="J21" s="1234"/>
      <c r="K21" s="1232"/>
      <c r="L21" s="1232"/>
      <c r="M21" s="1232"/>
      <c r="N21" s="1232"/>
      <c r="O21" s="1232"/>
      <c r="P21" s="1235"/>
      <c r="Q21" s="1732" t="s">
        <v>14</v>
      </c>
      <c r="R21" s="1733"/>
      <c r="S21" s="838">
        <v>23000</v>
      </c>
    </row>
    <row r="22" spans="1:19" ht="21.75" thickBot="1" x14ac:dyDescent="0.4">
      <c r="A22" s="1638"/>
      <c r="B22" s="1639"/>
      <c r="C22" s="1640"/>
      <c r="D22" s="180"/>
      <c r="E22" s="1236"/>
      <c r="F22" s="1237"/>
      <c r="G22" s="1236"/>
      <c r="H22" s="1237"/>
      <c r="I22" s="1236"/>
      <c r="J22" s="1238"/>
      <c r="K22" s="1236"/>
      <c r="L22" s="1236"/>
      <c r="M22" s="1236"/>
      <c r="N22" s="1236"/>
      <c r="O22" s="1236"/>
      <c r="P22" s="1239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644" t="s">
        <v>279</v>
      </c>
      <c r="R23" s="1700"/>
      <c r="S23" s="1645"/>
    </row>
    <row r="24" spans="1:19" x14ac:dyDescent="0.35">
      <c r="A24" s="1627" t="s">
        <v>519</v>
      </c>
      <c r="B24" s="1628"/>
      <c r="C24" s="1629"/>
      <c r="D24" s="185" t="s">
        <v>105</v>
      </c>
      <c r="E24" s="113"/>
      <c r="F24" s="113">
        <v>25</v>
      </c>
      <c r="G24" s="113">
        <v>8.3000000000000007</v>
      </c>
      <c r="H24" s="113">
        <v>8.3000000000000007</v>
      </c>
      <c r="I24" s="113">
        <v>16.7</v>
      </c>
      <c r="J24" s="113">
        <v>8.3000000000000007</v>
      </c>
      <c r="K24" s="113">
        <v>8.4</v>
      </c>
      <c r="L24" s="113">
        <v>25</v>
      </c>
      <c r="M24" s="113"/>
      <c r="N24" s="113"/>
      <c r="O24" s="113"/>
      <c r="P24" s="114"/>
      <c r="Q24" s="1701"/>
      <c r="R24" s="1702"/>
      <c r="S24" s="1703"/>
    </row>
    <row r="25" spans="1:19" x14ac:dyDescent="0.35">
      <c r="A25" s="1630"/>
      <c r="B25" s="1631"/>
      <c r="C25" s="1632"/>
      <c r="D25" s="188" t="s">
        <v>106</v>
      </c>
      <c r="E25" s="115">
        <f>E24</f>
        <v>0</v>
      </c>
      <c r="F25" s="113">
        <f>SUM(E24:F24)</f>
        <v>25</v>
      </c>
      <c r="G25" s="113">
        <f>SUM(E24:G24)</f>
        <v>33.299999999999997</v>
      </c>
      <c r="H25" s="113">
        <f>SUM(E24:H24)</f>
        <v>41.599999999999994</v>
      </c>
      <c r="I25" s="113">
        <f>SUM(E24:I24)</f>
        <v>58.3</v>
      </c>
      <c r="J25" s="113">
        <f>SUM(E24:J24)</f>
        <v>66.599999999999994</v>
      </c>
      <c r="K25" s="113">
        <f>SUM(E24:K24)</f>
        <v>75</v>
      </c>
      <c r="L25" s="113">
        <f>SUM(E24:L24)</f>
        <v>100</v>
      </c>
      <c r="M25" s="113">
        <f>SUM(E24:M24)</f>
        <v>100</v>
      </c>
      <c r="N25" s="113">
        <f>SUM(E24:N24)</f>
        <v>100</v>
      </c>
      <c r="O25" s="113">
        <f>SUM(E24:O24)</f>
        <v>100</v>
      </c>
      <c r="P25" s="114">
        <f>SUM(E24:P24)</f>
        <v>100</v>
      </c>
      <c r="Q25" s="1704"/>
      <c r="R25" s="1705"/>
      <c r="S25" s="1706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620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106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505</v>
      </c>
      <c r="R27" s="215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t="21" hidden="1" customHeight="1" x14ac:dyDescent="0.35">
      <c r="Q31" s="1978" t="s">
        <v>714</v>
      </c>
      <c r="R31" s="1978"/>
      <c r="S31" s="1978"/>
    </row>
    <row r="32" spans="1:19" ht="21.75" hidden="1" thickBot="1" x14ac:dyDescent="0.4">
      <c r="A32" s="1795" t="s">
        <v>101</v>
      </c>
      <c r="B32" s="1796"/>
      <c r="C32" s="1797"/>
      <c r="D32" s="1795" t="s">
        <v>103</v>
      </c>
      <c r="E32" s="1796"/>
      <c r="F32" s="1796"/>
      <c r="G32" s="1796"/>
      <c r="H32" s="1796"/>
      <c r="I32" s="1796"/>
      <c r="J32" s="1796"/>
      <c r="K32" s="1796"/>
      <c r="L32" s="1796"/>
      <c r="M32" s="1796"/>
      <c r="N32" s="1796"/>
      <c r="O32" s="1796"/>
      <c r="P32" s="1797"/>
      <c r="Q32" s="1988" t="s">
        <v>102</v>
      </c>
      <c r="R32" s="1988"/>
      <c r="S32" s="1989"/>
    </row>
    <row r="33" spans="1:19" hidden="1" x14ac:dyDescent="0.35">
      <c r="A33" s="1833" t="s">
        <v>280</v>
      </c>
      <c r="B33" s="1834"/>
      <c r="C33" s="1835"/>
      <c r="D33" s="1815"/>
      <c r="E33" s="1816"/>
      <c r="F33" s="1816"/>
      <c r="G33" s="1816"/>
      <c r="H33" s="1816"/>
      <c r="I33" s="1816"/>
      <c r="J33" s="1816"/>
      <c r="K33" s="1816"/>
      <c r="L33" s="1816"/>
      <c r="M33" s="1816"/>
      <c r="N33" s="1816"/>
      <c r="O33" s="1816"/>
      <c r="P33" s="1817"/>
      <c r="Q33" s="1990" t="s">
        <v>281</v>
      </c>
      <c r="R33" s="1991"/>
      <c r="S33" s="1992"/>
    </row>
    <row r="34" spans="1:19" ht="21.75" hidden="1" thickBot="1" x14ac:dyDescent="0.4">
      <c r="A34" s="1893" t="s">
        <v>282</v>
      </c>
      <c r="B34" s="1894"/>
      <c r="C34" s="1993"/>
      <c r="D34" s="1836"/>
      <c r="E34" s="1837"/>
      <c r="F34" s="1837"/>
      <c r="G34" s="1837"/>
      <c r="H34" s="1837"/>
      <c r="I34" s="1837"/>
      <c r="J34" s="1837"/>
      <c r="K34" s="1837"/>
      <c r="L34" s="1837"/>
      <c r="M34" s="1837"/>
      <c r="N34" s="1837"/>
      <c r="O34" s="1837"/>
      <c r="P34" s="1838"/>
      <c r="Q34" s="1994" t="s">
        <v>283</v>
      </c>
      <c r="R34" s="1995"/>
      <c r="S34" s="1996"/>
    </row>
    <row r="35" spans="1:19" hidden="1" x14ac:dyDescent="0.35"/>
    <row r="36" spans="1:19" hidden="1" x14ac:dyDescent="0.35">
      <c r="Q36" s="1978" t="s">
        <v>714</v>
      </c>
      <c r="R36" s="1978"/>
      <c r="S36" s="1978"/>
    </row>
  </sheetData>
  <mergeCells count="55">
    <mergeCell ref="Q36:S36"/>
    <mergeCell ref="A33:C33"/>
    <mergeCell ref="D33:P33"/>
    <mergeCell ref="Q33:S33"/>
    <mergeCell ref="A34:C34"/>
    <mergeCell ref="D34:P34"/>
    <mergeCell ref="Q34:S34"/>
    <mergeCell ref="A26:C27"/>
    <mergeCell ref="Q26:R26"/>
    <mergeCell ref="S26:S27"/>
    <mergeCell ref="A32:C32"/>
    <mergeCell ref="D32:P32"/>
    <mergeCell ref="Q32:S32"/>
    <mergeCell ref="Q28:S28"/>
    <mergeCell ref="Q30:S30"/>
    <mergeCell ref="Q31:S31"/>
    <mergeCell ref="Q21:R21"/>
    <mergeCell ref="A18:C18"/>
    <mergeCell ref="A19:C19"/>
    <mergeCell ref="A20:C20"/>
    <mergeCell ref="A21:C21"/>
    <mergeCell ref="Q19:R19"/>
    <mergeCell ref="Q20:R20"/>
    <mergeCell ref="A1:S1"/>
    <mergeCell ref="A2:S2"/>
    <mergeCell ref="A3:B4"/>
    <mergeCell ref="C3:S4"/>
    <mergeCell ref="A11:C11"/>
    <mergeCell ref="Q11:R11"/>
    <mergeCell ref="E9:P9"/>
    <mergeCell ref="Q10:R10"/>
    <mergeCell ref="A7:B8"/>
    <mergeCell ref="C7:P8"/>
    <mergeCell ref="A5:B6"/>
    <mergeCell ref="C5:P6"/>
    <mergeCell ref="Q5:S5"/>
    <mergeCell ref="Q6:S6"/>
    <mergeCell ref="Q8:S8"/>
    <mergeCell ref="A9:C10"/>
    <mergeCell ref="A12:C12"/>
    <mergeCell ref="A13:C13"/>
    <mergeCell ref="A14:C14"/>
    <mergeCell ref="Q24:S24"/>
    <mergeCell ref="A23:C23"/>
    <mergeCell ref="A24:C25"/>
    <mergeCell ref="Q25:S25"/>
    <mergeCell ref="Q13:R13"/>
    <mergeCell ref="Q16:S16"/>
    <mergeCell ref="Q23:S23"/>
    <mergeCell ref="Q22:S22"/>
    <mergeCell ref="A22:C22"/>
    <mergeCell ref="A15:C15"/>
    <mergeCell ref="A16:C16"/>
    <mergeCell ref="A17:C17"/>
    <mergeCell ref="Q18:S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scaleWithDoc="0" alignWithMargins="0">
    <oddHeader>&amp;R&amp;"Angsana New,ธรรมดา"&amp;18 16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51"/>
  <sheetViews>
    <sheetView view="pageLayout" topLeftCell="D1" zoomScale="80" zoomScaleNormal="8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6" style="15" customWidth="1"/>
    <col min="3" max="3" width="27.875" style="15" customWidth="1"/>
    <col min="4" max="4" width="17.125" style="15" customWidth="1"/>
    <col min="5" max="5" width="4.25" style="15" bestFit="1" customWidth="1"/>
    <col min="6" max="6" width="4.375" style="15" bestFit="1" customWidth="1"/>
    <col min="7" max="7" width="4" style="15" bestFit="1" customWidth="1"/>
    <col min="8" max="8" width="4.25" style="15" bestFit="1" customWidth="1"/>
    <col min="9" max="9" width="4.375" style="15" bestFit="1" customWidth="1"/>
    <col min="10" max="10" width="4.875" style="15" bestFit="1" customWidth="1"/>
    <col min="11" max="11" width="4.375" style="15" customWidth="1"/>
    <col min="12" max="12" width="5.75" style="15" customWidth="1"/>
    <col min="13" max="16" width="4.25" style="15" bestFit="1" customWidth="1"/>
    <col min="17" max="17" width="17.125" style="15" customWidth="1"/>
    <col min="18" max="18" width="8.75" style="15"/>
    <col min="19" max="19" width="20.8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765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870"/>
      <c r="C3" s="1671" t="s">
        <v>284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3"/>
      <c r="B4" s="1925"/>
      <c r="C4" s="1675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260</v>
      </c>
      <c r="B5" s="1684"/>
      <c r="C5" s="1712" t="s">
        <v>1031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627</v>
      </c>
      <c r="R5" s="1748"/>
      <c r="S5" s="1749"/>
    </row>
    <row r="6" spans="1:19" x14ac:dyDescent="0.35">
      <c r="A6" s="1982"/>
      <c r="B6" s="1983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511</v>
      </c>
      <c r="R6" s="1709"/>
      <c r="S6" s="1710"/>
    </row>
    <row r="7" spans="1:19" ht="21" customHeight="1" x14ac:dyDescent="0.35">
      <c r="A7" s="1786" t="s">
        <v>99</v>
      </c>
      <c r="B7" s="1787"/>
      <c r="C7" s="1717" t="s">
        <v>766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341" t="s">
        <v>616</v>
      </c>
      <c r="R7" s="96"/>
      <c r="S7" s="97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285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21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286</v>
      </c>
      <c r="R10" s="1874"/>
      <c r="S10" s="501" t="s">
        <v>287</v>
      </c>
    </row>
    <row r="11" spans="1:19" ht="21.75" thickBot="1" x14ac:dyDescent="0.4">
      <c r="A11" s="1662" t="s">
        <v>288</v>
      </c>
      <c r="B11" s="1663"/>
      <c r="C11" s="1664"/>
      <c r="D11" s="212">
        <v>20</v>
      </c>
      <c r="E11" s="544"/>
      <c r="F11" s="835">
        <v>20</v>
      </c>
      <c r="G11" s="696"/>
      <c r="H11" s="359"/>
      <c r="I11" s="544"/>
      <c r="J11" s="631"/>
      <c r="K11" s="544"/>
      <c r="L11" s="544"/>
      <c r="M11" s="544"/>
      <c r="N11" s="544"/>
      <c r="O11" s="544"/>
      <c r="P11" s="636"/>
      <c r="Q11" s="1737"/>
      <c r="R11" s="1738"/>
      <c r="S11" s="374"/>
    </row>
    <row r="12" spans="1:19" ht="21.75" thickBot="1" x14ac:dyDescent="0.4">
      <c r="A12" s="1641" t="s">
        <v>289</v>
      </c>
      <c r="B12" s="1642"/>
      <c r="C12" s="1643"/>
      <c r="D12" s="213">
        <v>10</v>
      </c>
      <c r="E12" s="635"/>
      <c r="F12" s="161"/>
      <c r="G12" s="303">
        <v>10</v>
      </c>
      <c r="H12" s="161"/>
      <c r="I12" s="547"/>
      <c r="J12" s="633"/>
      <c r="K12" s="547"/>
      <c r="L12" s="547"/>
      <c r="M12" s="547"/>
      <c r="N12" s="547"/>
      <c r="O12" s="547"/>
      <c r="P12" s="637"/>
      <c r="Q12" s="336" t="s">
        <v>541</v>
      </c>
      <c r="R12" s="337"/>
      <c r="S12" s="506"/>
    </row>
    <row r="13" spans="1:19" x14ac:dyDescent="0.35">
      <c r="A13" s="1635" t="s">
        <v>290</v>
      </c>
      <c r="B13" s="1636"/>
      <c r="C13" s="1637"/>
      <c r="D13" s="214">
        <v>25</v>
      </c>
      <c r="E13" s="161"/>
      <c r="F13" s="161"/>
      <c r="G13" s="161"/>
      <c r="H13" s="302">
        <v>5</v>
      </c>
      <c r="I13" s="301">
        <v>5</v>
      </c>
      <c r="J13" s="303">
        <v>5</v>
      </c>
      <c r="K13" s="301">
        <v>5</v>
      </c>
      <c r="L13" s="301">
        <v>5</v>
      </c>
      <c r="M13" s="161"/>
      <c r="N13" s="161"/>
      <c r="O13" s="161"/>
      <c r="P13" s="269"/>
      <c r="Q13" s="1644" t="s">
        <v>19</v>
      </c>
      <c r="R13" s="1700"/>
      <c r="S13" s="201"/>
    </row>
    <row r="14" spans="1:19" ht="21.75" thickBot="1" x14ac:dyDescent="0.4">
      <c r="A14" s="1635" t="s">
        <v>291</v>
      </c>
      <c r="B14" s="1636"/>
      <c r="C14" s="1637"/>
      <c r="D14" s="214">
        <v>25</v>
      </c>
      <c r="E14" s="161"/>
      <c r="F14" s="267"/>
      <c r="G14" s="635"/>
      <c r="H14" s="632"/>
      <c r="I14" s="635"/>
      <c r="J14" s="634"/>
      <c r="K14" s="834">
        <v>12.5</v>
      </c>
      <c r="L14" s="834">
        <v>12.5</v>
      </c>
      <c r="M14" s="635"/>
      <c r="N14" s="635"/>
      <c r="O14" s="635"/>
      <c r="P14" s="638"/>
      <c r="Q14" s="89"/>
      <c r="R14" s="90"/>
      <c r="S14" s="91"/>
    </row>
    <row r="15" spans="1:19" ht="21.75" thickBot="1" x14ac:dyDescent="0.4">
      <c r="A15" s="1635" t="s">
        <v>292</v>
      </c>
      <c r="B15" s="1636"/>
      <c r="C15" s="1637"/>
      <c r="D15" s="214">
        <v>20</v>
      </c>
      <c r="E15" s="161"/>
      <c r="F15" s="267"/>
      <c r="G15" s="161"/>
      <c r="H15" s="267"/>
      <c r="I15" s="161"/>
      <c r="J15" s="268"/>
      <c r="K15" s="161"/>
      <c r="L15" s="161"/>
      <c r="M15" s="635"/>
      <c r="N15" s="301">
        <v>20</v>
      </c>
      <c r="O15" s="161"/>
      <c r="P15" s="269"/>
      <c r="Q15" s="336" t="s">
        <v>542</v>
      </c>
      <c r="R15" s="337"/>
      <c r="S15" s="506"/>
    </row>
    <row r="16" spans="1:19" x14ac:dyDescent="0.35">
      <c r="A16" s="769"/>
      <c r="B16" s="770"/>
      <c r="C16" s="771"/>
      <c r="D16" s="214"/>
      <c r="E16" s="161"/>
      <c r="F16" s="267"/>
      <c r="G16" s="635"/>
      <c r="H16" s="632"/>
      <c r="I16" s="635"/>
      <c r="J16" s="634"/>
      <c r="K16" s="635"/>
      <c r="L16" s="635"/>
      <c r="M16" s="635"/>
      <c r="N16" s="635"/>
      <c r="O16" s="635"/>
      <c r="P16" s="638"/>
      <c r="Q16" s="836"/>
      <c r="R16" s="128"/>
      <c r="S16" s="837"/>
    </row>
    <row r="17" spans="1:19" ht="21.75" thickBot="1" x14ac:dyDescent="0.4">
      <c r="A17" s="769"/>
      <c r="B17" s="770"/>
      <c r="C17" s="771"/>
      <c r="D17" s="214"/>
      <c r="E17" s="161"/>
      <c r="F17" s="267"/>
      <c r="G17" s="635"/>
      <c r="H17" s="632"/>
      <c r="I17" s="635"/>
      <c r="J17" s="634"/>
      <c r="K17" s="635"/>
      <c r="L17" s="635"/>
      <c r="M17" s="635"/>
      <c r="N17" s="635"/>
      <c r="O17" s="635"/>
      <c r="P17" s="638"/>
      <c r="Q17" s="831"/>
      <c r="R17" s="457"/>
      <c r="S17" s="351"/>
    </row>
    <row r="18" spans="1:19" x14ac:dyDescent="0.35">
      <c r="A18" s="1635"/>
      <c r="B18" s="1636"/>
      <c r="C18" s="1637"/>
      <c r="D18" s="214"/>
      <c r="E18" s="239"/>
      <c r="F18" s="240"/>
      <c r="G18" s="352"/>
      <c r="H18" s="353"/>
      <c r="I18" s="352"/>
      <c r="J18" s="354"/>
      <c r="K18" s="352"/>
      <c r="L18" s="352"/>
      <c r="M18" s="352"/>
      <c r="N18" s="352"/>
      <c r="O18" s="352"/>
      <c r="P18" s="356"/>
      <c r="Q18" s="1747" t="s">
        <v>537</v>
      </c>
      <c r="R18" s="1748"/>
      <c r="S18" s="1749"/>
    </row>
    <row r="19" spans="1:19" x14ac:dyDescent="0.35">
      <c r="A19" s="1635"/>
      <c r="B19" s="1636"/>
      <c r="C19" s="1637"/>
      <c r="D19" s="214"/>
      <c r="E19" s="239"/>
      <c r="F19" s="240"/>
      <c r="G19" s="352"/>
      <c r="H19" s="353"/>
      <c r="I19" s="352"/>
      <c r="J19" s="354"/>
      <c r="K19" s="352"/>
      <c r="L19" s="352"/>
      <c r="M19" s="352"/>
      <c r="N19" s="352"/>
      <c r="O19" s="352"/>
      <c r="P19" s="356"/>
      <c r="Q19" s="1770" t="s">
        <v>12</v>
      </c>
      <c r="R19" s="1771"/>
      <c r="S19" s="98" t="s">
        <v>13</v>
      </c>
    </row>
    <row r="20" spans="1:19" x14ac:dyDescent="0.35">
      <c r="A20" s="769"/>
      <c r="B20" s="770"/>
      <c r="C20" s="771"/>
      <c r="D20" s="179"/>
      <c r="E20" s="352"/>
      <c r="F20" s="353"/>
      <c r="G20" s="352"/>
      <c r="H20" s="353"/>
      <c r="I20" s="352"/>
      <c r="J20" s="354"/>
      <c r="K20" s="352"/>
      <c r="L20" s="352"/>
      <c r="M20" s="352"/>
      <c r="N20" s="352"/>
      <c r="O20" s="352"/>
      <c r="P20" s="356"/>
      <c r="Q20" s="756"/>
      <c r="R20" s="867"/>
      <c r="S20" s="852"/>
    </row>
    <row r="21" spans="1:19" x14ac:dyDescent="0.35">
      <c r="A21" s="769"/>
      <c r="B21" s="770"/>
      <c r="C21" s="771"/>
      <c r="D21" s="179"/>
      <c r="E21" s="352"/>
      <c r="F21" s="353"/>
      <c r="G21" s="352"/>
      <c r="H21" s="353"/>
      <c r="I21" s="352"/>
      <c r="J21" s="354"/>
      <c r="K21" s="352"/>
      <c r="L21" s="352"/>
      <c r="M21" s="352"/>
      <c r="N21" s="352"/>
      <c r="O21" s="352"/>
      <c r="P21" s="356"/>
      <c r="Q21" s="756"/>
      <c r="R21" s="791"/>
      <c r="S21" s="98"/>
    </row>
    <row r="22" spans="1:19" ht="21.75" thickBot="1" x14ac:dyDescent="0.4">
      <c r="A22" s="1800"/>
      <c r="B22" s="1801"/>
      <c r="C22" s="1802"/>
      <c r="D22" s="179"/>
      <c r="E22" s="352"/>
      <c r="F22" s="353"/>
      <c r="G22" s="352"/>
      <c r="H22" s="353"/>
      <c r="I22" s="352"/>
      <c r="J22" s="354"/>
      <c r="K22" s="352"/>
      <c r="L22" s="352"/>
      <c r="M22" s="352"/>
      <c r="N22" s="352"/>
      <c r="O22" s="352"/>
      <c r="P22" s="356"/>
      <c r="Q22" s="1732" t="s">
        <v>14</v>
      </c>
      <c r="R22" s="1733"/>
      <c r="S22" s="716"/>
    </row>
    <row r="23" spans="1:19" ht="21.75" thickBot="1" x14ac:dyDescent="0.4">
      <c r="A23" s="1638"/>
      <c r="B23" s="1639"/>
      <c r="C23" s="1640"/>
      <c r="D23" s="180"/>
      <c r="E23" s="627"/>
      <c r="F23" s="628"/>
      <c r="G23" s="627"/>
      <c r="H23" s="628"/>
      <c r="I23" s="627"/>
      <c r="J23" s="629"/>
      <c r="K23" s="627"/>
      <c r="L23" s="627"/>
      <c r="M23" s="627"/>
      <c r="N23" s="627"/>
      <c r="O23" s="627"/>
      <c r="P23" s="584"/>
      <c r="Q23" s="1625" t="s">
        <v>626</v>
      </c>
      <c r="R23" s="1699"/>
      <c r="S23" s="1626"/>
    </row>
    <row r="24" spans="1:19" x14ac:dyDescent="0.35">
      <c r="A24" s="1622" t="s">
        <v>98</v>
      </c>
      <c r="B24" s="1623"/>
      <c r="C24" s="1624"/>
      <c r="D24" s="108">
        <f>SUM(D11:D23)</f>
        <v>100</v>
      </c>
      <c r="E24" s="109"/>
      <c r="F24" s="110"/>
      <c r="G24" s="109"/>
      <c r="H24" s="110"/>
      <c r="I24" s="109"/>
      <c r="J24" s="110"/>
      <c r="K24" s="111"/>
      <c r="L24" s="111"/>
      <c r="M24" s="111"/>
      <c r="N24" s="111"/>
      <c r="O24" s="111"/>
      <c r="P24" s="112"/>
      <c r="Q24" s="1644" t="s">
        <v>293</v>
      </c>
      <c r="R24" s="1700"/>
      <c r="S24" s="1645"/>
    </row>
    <row r="25" spans="1:19" x14ac:dyDescent="0.35">
      <c r="A25" s="1627" t="s">
        <v>519</v>
      </c>
      <c r="B25" s="1628"/>
      <c r="C25" s="1629"/>
      <c r="D25" s="185" t="s">
        <v>105</v>
      </c>
      <c r="E25" s="113">
        <v>0</v>
      </c>
      <c r="F25" s="113">
        <f>+F11</f>
        <v>20</v>
      </c>
      <c r="G25" s="113">
        <f>+G12</f>
        <v>10</v>
      </c>
      <c r="H25" s="113">
        <f>+H13</f>
        <v>5</v>
      </c>
      <c r="I25" s="113">
        <f>+I13</f>
        <v>5</v>
      </c>
      <c r="J25" s="113">
        <f>+J13</f>
        <v>5</v>
      </c>
      <c r="K25" s="113">
        <f>+K13+K14</f>
        <v>17.5</v>
      </c>
      <c r="L25" s="113">
        <f>+L13+L14</f>
        <v>17.5</v>
      </c>
      <c r="M25" s="113">
        <v>0</v>
      </c>
      <c r="N25" s="113">
        <v>20</v>
      </c>
      <c r="O25" s="113">
        <v>0</v>
      </c>
      <c r="P25" s="114"/>
      <c r="Q25" s="1701"/>
      <c r="R25" s="1702"/>
      <c r="S25" s="1703"/>
    </row>
    <row r="26" spans="1:19" x14ac:dyDescent="0.35">
      <c r="A26" s="1630"/>
      <c r="B26" s="1631"/>
      <c r="C26" s="1632"/>
      <c r="D26" s="188" t="s">
        <v>106</v>
      </c>
      <c r="E26" s="115">
        <f>E25</f>
        <v>0</v>
      </c>
      <c r="F26" s="113">
        <f>SUM(E25:F25)</f>
        <v>20</v>
      </c>
      <c r="G26" s="113">
        <f>SUM(E25:G25)</f>
        <v>30</v>
      </c>
      <c r="H26" s="113">
        <f>SUM(E25:H25)</f>
        <v>35</v>
      </c>
      <c r="I26" s="113">
        <f>SUM(E25:I25)</f>
        <v>40</v>
      </c>
      <c r="J26" s="113">
        <f>SUM(E25:J25)</f>
        <v>45</v>
      </c>
      <c r="K26" s="113">
        <f>SUM(E25:K25)</f>
        <v>62.5</v>
      </c>
      <c r="L26" s="113">
        <f>SUM(E25:L25)</f>
        <v>80</v>
      </c>
      <c r="M26" s="113">
        <f>SUM(E25:M25)</f>
        <v>80</v>
      </c>
      <c r="N26" s="113">
        <f>SUM(E25:N25)</f>
        <v>100</v>
      </c>
      <c r="O26" s="113">
        <f>SUM(E25:O25)</f>
        <v>100</v>
      </c>
      <c r="P26" s="113">
        <f>SUM(E25:P25)</f>
        <v>100</v>
      </c>
      <c r="Q26" s="1704"/>
      <c r="R26" s="1705"/>
      <c r="S26" s="1706"/>
    </row>
    <row r="27" spans="1:19" x14ac:dyDescent="0.35">
      <c r="A27" s="1614" t="s">
        <v>522</v>
      </c>
      <c r="B27" s="1615"/>
      <c r="C27" s="1616"/>
      <c r="D27" s="190" t="s">
        <v>105</v>
      </c>
      <c r="E27" s="116"/>
      <c r="F27" s="117"/>
      <c r="G27" s="116"/>
      <c r="H27" s="117"/>
      <c r="I27" s="116"/>
      <c r="J27" s="117"/>
      <c r="K27" s="118"/>
      <c r="L27" s="118"/>
      <c r="M27" s="118"/>
      <c r="N27" s="118"/>
      <c r="O27" s="118"/>
      <c r="P27" s="119"/>
      <c r="Q27" s="1697" t="s">
        <v>620</v>
      </c>
      <c r="R27" s="1805"/>
      <c r="S27" s="1620">
        <f>P28</f>
        <v>0</v>
      </c>
    </row>
    <row r="28" spans="1:19" ht="21.75" thickBot="1" x14ac:dyDescent="0.4">
      <c r="A28" s="1617"/>
      <c r="B28" s="1618"/>
      <c r="C28" s="1619"/>
      <c r="D28" s="195" t="s">
        <v>106</v>
      </c>
      <c r="E28" s="120">
        <f>E27</f>
        <v>0</v>
      </c>
      <c r="F28" s="121">
        <f>SUM(E27:F27)</f>
        <v>0</v>
      </c>
      <c r="G28" s="121">
        <f>SUM(E27:G27)</f>
        <v>0</v>
      </c>
      <c r="H28" s="121">
        <f>SUM(E27:H27)</f>
        <v>0</v>
      </c>
      <c r="I28" s="121">
        <f>SUM(E27:I27)</f>
        <v>0</v>
      </c>
      <c r="J28" s="121">
        <f>SUM(E27:J27)</f>
        <v>0</v>
      </c>
      <c r="K28" s="121">
        <f>SUM(E27:K27)</f>
        <v>0</v>
      </c>
      <c r="L28" s="121">
        <f>SUM(E27:L27)</f>
        <v>0</v>
      </c>
      <c r="M28" s="121">
        <f>SUM(E27:M27)</f>
        <v>0</v>
      </c>
      <c r="N28" s="121">
        <f>SUM(E27:N27)</f>
        <v>0</v>
      </c>
      <c r="O28" s="121">
        <f>SUM(E27:O27)</f>
        <v>0</v>
      </c>
      <c r="P28" s="122">
        <f>SUM(E27:P27)</f>
        <v>0</v>
      </c>
      <c r="Q28" s="211" t="s">
        <v>505</v>
      </c>
      <c r="R28" s="215"/>
      <c r="S28" s="1621"/>
    </row>
    <row r="29" spans="1:19" hidden="1" x14ac:dyDescent="0.35">
      <c r="Q29" s="1666" t="s">
        <v>711</v>
      </c>
      <c r="R29" s="1666"/>
      <c r="S29" s="1666"/>
    </row>
    <row r="30" spans="1:19" hidden="1" x14ac:dyDescent="0.35">
      <c r="Q30" s="447"/>
      <c r="R30" s="729"/>
      <c r="S30" s="287"/>
    </row>
    <row r="31" spans="1:19" hidden="1" x14ac:dyDescent="0.35">
      <c r="Q31" s="1739" t="s">
        <v>712</v>
      </c>
      <c r="R31" s="1739"/>
      <c r="S31" s="1739"/>
    </row>
    <row r="32" spans="1:19" hidden="1" x14ac:dyDescent="0.35">
      <c r="Q32" s="1978" t="s">
        <v>714</v>
      </c>
      <c r="R32" s="1978"/>
      <c r="S32" s="1978"/>
    </row>
    <row r="33" spans="1:19" ht="21.75" hidden="1" thickBot="1" x14ac:dyDescent="0.4">
      <c r="Q33" s="1988" t="s">
        <v>102</v>
      </c>
      <c r="R33" s="1988"/>
      <c r="S33" s="1989"/>
    </row>
    <row r="34" spans="1:19" hidden="1" x14ac:dyDescent="0.35">
      <c r="Q34" s="1990" t="s">
        <v>281</v>
      </c>
      <c r="R34" s="1991"/>
      <c r="S34" s="1992"/>
    </row>
    <row r="35" spans="1:19" ht="21.75" hidden="1" thickBot="1" x14ac:dyDescent="0.4">
      <c r="Q35" s="1994" t="s">
        <v>283</v>
      </c>
      <c r="R35" s="1995"/>
      <c r="S35" s="1996"/>
    </row>
    <row r="36" spans="1:19" hidden="1" x14ac:dyDescent="0.35"/>
    <row r="37" spans="1:19" hidden="1" x14ac:dyDescent="0.35">
      <c r="Q37" s="1978" t="s">
        <v>714</v>
      </c>
      <c r="R37" s="1978"/>
      <c r="S37" s="1978"/>
    </row>
    <row r="38" spans="1:19" hidden="1" x14ac:dyDescent="0.35"/>
    <row r="39" spans="1:19" hidden="1" x14ac:dyDescent="0.35"/>
    <row r="40" spans="1:19" ht="21.75" hidden="1" thickBot="1" x14ac:dyDescent="0.4"/>
    <row r="41" spans="1:19" ht="21.75" hidden="1" thickBot="1" x14ac:dyDescent="0.4">
      <c r="A41" s="2003" t="s">
        <v>104</v>
      </c>
      <c r="B41" s="2004"/>
      <c r="C41" s="2004"/>
      <c r="D41" s="2004"/>
      <c r="E41" s="2004"/>
      <c r="F41" s="2004"/>
      <c r="G41" s="2004"/>
      <c r="H41" s="2004"/>
      <c r="I41" s="2004"/>
      <c r="J41" s="2004"/>
      <c r="K41" s="2004"/>
      <c r="L41" s="2004"/>
      <c r="M41" s="2004"/>
      <c r="N41" s="2004"/>
      <c r="O41" s="2004"/>
      <c r="P41" s="2004"/>
      <c r="Q41" s="2004"/>
      <c r="R41" s="2004"/>
      <c r="S41" s="2005"/>
    </row>
    <row r="42" spans="1:19" hidden="1" x14ac:dyDescent="0.35">
      <c r="A42" s="639" t="s">
        <v>456</v>
      </c>
      <c r="B42" s="640"/>
      <c r="C42" s="640"/>
      <c r="D42" s="640"/>
      <c r="E42" s="640"/>
      <c r="F42" s="640"/>
      <c r="G42" s="640"/>
      <c r="H42" s="640"/>
      <c r="I42" s="640"/>
      <c r="J42" s="640"/>
      <c r="K42" s="640"/>
      <c r="L42" s="640"/>
      <c r="M42" s="640"/>
      <c r="N42" s="640"/>
      <c r="O42" s="640"/>
      <c r="P42" s="640"/>
      <c r="Q42" s="640"/>
      <c r="R42" s="640"/>
      <c r="S42" s="641"/>
    </row>
    <row r="43" spans="1:19" hidden="1" x14ac:dyDescent="0.35">
      <c r="A43" s="2000" t="s">
        <v>457</v>
      </c>
      <c r="B43" s="2001"/>
      <c r="C43" s="2001"/>
      <c r="D43" s="2001"/>
      <c r="E43" s="2001"/>
      <c r="F43" s="2001"/>
      <c r="G43" s="2001"/>
      <c r="H43" s="2001"/>
      <c r="I43" s="2001"/>
      <c r="J43" s="2001"/>
      <c r="K43" s="2001"/>
      <c r="L43" s="2001"/>
      <c r="M43" s="2001"/>
      <c r="N43" s="2001"/>
      <c r="O43" s="2001"/>
      <c r="P43" s="2001"/>
      <c r="Q43" s="2001"/>
      <c r="R43" s="2001"/>
      <c r="S43" s="2002"/>
    </row>
    <row r="44" spans="1:19" hidden="1" x14ac:dyDescent="0.35">
      <c r="A44" s="2000" t="s">
        <v>458</v>
      </c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2"/>
    </row>
    <row r="45" spans="1:19" hidden="1" x14ac:dyDescent="0.35">
      <c r="A45" s="2000" t="s">
        <v>459</v>
      </c>
      <c r="B45" s="2001"/>
      <c r="C45" s="2001"/>
      <c r="D45" s="2001"/>
      <c r="E45" s="2001"/>
      <c r="F45" s="2001"/>
      <c r="G45" s="2001"/>
      <c r="H45" s="2001"/>
      <c r="I45" s="2001"/>
      <c r="J45" s="2001"/>
      <c r="K45" s="2001"/>
      <c r="L45" s="2001"/>
      <c r="M45" s="2001"/>
      <c r="N45" s="2001"/>
      <c r="O45" s="2001"/>
      <c r="P45" s="2001"/>
      <c r="Q45" s="2001"/>
      <c r="R45" s="2001"/>
      <c r="S45" s="2002"/>
    </row>
    <row r="46" spans="1:19" hidden="1" x14ac:dyDescent="0.35">
      <c r="A46" s="2000" t="s">
        <v>460</v>
      </c>
      <c r="B46" s="2001"/>
      <c r="C46" s="2001"/>
      <c r="D46" s="2001"/>
      <c r="E46" s="2001"/>
      <c r="F46" s="2001"/>
      <c r="G46" s="2001"/>
      <c r="H46" s="2001"/>
      <c r="I46" s="2001"/>
      <c r="J46" s="2001"/>
      <c r="K46" s="2001"/>
      <c r="L46" s="2001"/>
      <c r="M46" s="2001"/>
      <c r="N46" s="2001"/>
      <c r="O46" s="2001"/>
      <c r="P46" s="2001"/>
      <c r="Q46" s="2001"/>
      <c r="R46" s="2001"/>
      <c r="S46" s="2002"/>
    </row>
    <row r="47" spans="1:19" hidden="1" x14ac:dyDescent="0.35">
      <c r="A47" s="2000" t="s">
        <v>461</v>
      </c>
      <c r="B47" s="2001"/>
      <c r="C47" s="2001"/>
      <c r="D47" s="2001"/>
      <c r="E47" s="2001"/>
      <c r="F47" s="2001"/>
      <c r="G47" s="2001"/>
      <c r="H47" s="2001"/>
      <c r="I47" s="2001"/>
      <c r="J47" s="2001"/>
      <c r="K47" s="2001"/>
      <c r="L47" s="2001"/>
      <c r="M47" s="2001"/>
      <c r="N47" s="2001"/>
      <c r="O47" s="2001"/>
      <c r="P47" s="2001"/>
      <c r="Q47" s="2001"/>
      <c r="R47" s="2001"/>
      <c r="S47" s="2002"/>
    </row>
    <row r="48" spans="1:19" ht="21.75" hidden="1" thickBot="1" x14ac:dyDescent="0.4">
      <c r="A48" s="1997" t="s">
        <v>462</v>
      </c>
      <c r="B48" s="1998"/>
      <c r="C48" s="1998"/>
      <c r="D48" s="1998"/>
      <c r="E48" s="1998"/>
      <c r="F48" s="1998"/>
      <c r="G48" s="1998"/>
      <c r="H48" s="1998"/>
      <c r="I48" s="1998"/>
      <c r="J48" s="1998"/>
      <c r="K48" s="1998"/>
      <c r="L48" s="1998"/>
      <c r="M48" s="1998"/>
      <c r="N48" s="1998"/>
      <c r="O48" s="1998"/>
      <c r="P48" s="1998"/>
      <c r="Q48" s="1998"/>
      <c r="R48" s="1998"/>
      <c r="S48" s="1999"/>
    </row>
    <row r="49" hidden="1" x14ac:dyDescent="0.35"/>
    <row r="50" hidden="1" x14ac:dyDescent="0.35"/>
    <row r="51" hidden="1" x14ac:dyDescent="0.35"/>
  </sheetData>
  <mergeCells count="51">
    <mergeCell ref="Q22:R22"/>
    <mergeCell ref="Q24:S24"/>
    <mergeCell ref="Q25:S25"/>
    <mergeCell ref="A24:C24"/>
    <mergeCell ref="A25:C26"/>
    <mergeCell ref="Q26:S26"/>
    <mergeCell ref="A27:C28"/>
    <mergeCell ref="Q27:R27"/>
    <mergeCell ref="S27:S28"/>
    <mergeCell ref="A23:C23"/>
    <mergeCell ref="Q23:S23"/>
    <mergeCell ref="Q37:S37"/>
    <mergeCell ref="Q29:S29"/>
    <mergeCell ref="Q31:S31"/>
    <mergeCell ref="Q32:S32"/>
    <mergeCell ref="Q33:S33"/>
    <mergeCell ref="Q34:S34"/>
    <mergeCell ref="Q35:S35"/>
    <mergeCell ref="Q5:S5"/>
    <mergeCell ref="Q6:S6"/>
    <mergeCell ref="Q8:S8"/>
    <mergeCell ref="A1:S1"/>
    <mergeCell ref="A2:S2"/>
    <mergeCell ref="A3:B4"/>
    <mergeCell ref="C3:S4"/>
    <mergeCell ref="A7:B8"/>
    <mergeCell ref="A5:B6"/>
    <mergeCell ref="C5:P6"/>
    <mergeCell ref="C7:P8"/>
    <mergeCell ref="Q10:R10"/>
    <mergeCell ref="Q11:R11"/>
    <mergeCell ref="Q13:R13"/>
    <mergeCell ref="Q18:S18"/>
    <mergeCell ref="A41:S41"/>
    <mergeCell ref="A11:C11"/>
    <mergeCell ref="A12:C12"/>
    <mergeCell ref="A9:C10"/>
    <mergeCell ref="E9:P9"/>
    <mergeCell ref="A13:C13"/>
    <mergeCell ref="A19:C19"/>
    <mergeCell ref="Q19:R19"/>
    <mergeCell ref="A22:C22"/>
    <mergeCell ref="A14:C14"/>
    <mergeCell ref="A15:C15"/>
    <mergeCell ref="A18:C18"/>
    <mergeCell ref="A48:S48"/>
    <mergeCell ref="A43:S43"/>
    <mergeCell ref="A44:S44"/>
    <mergeCell ref="A45:S45"/>
    <mergeCell ref="A46:S46"/>
    <mergeCell ref="A47:S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 alignWithMargins="0">
    <oddHeader>&amp;R&amp;"Angsana New,ธรรมดา"&amp;18 17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33"/>
  <sheetViews>
    <sheetView view="pageLayout" zoomScale="80" zoomScaleNormal="90" zoomScalePageLayoutView="80" workbookViewId="0">
      <selection activeCell="A23" sqref="A23:D23"/>
    </sheetView>
  </sheetViews>
  <sheetFormatPr defaultColWidth="8.75" defaultRowHeight="21" x14ac:dyDescent="0.35"/>
  <cols>
    <col min="1" max="1" width="9" style="15" customWidth="1"/>
    <col min="2" max="2" width="17.375" style="15" customWidth="1"/>
    <col min="3" max="3" width="33.5" style="15" customWidth="1"/>
    <col min="4" max="4" width="15.375" style="15" customWidth="1"/>
    <col min="5" max="5" width="3.875" style="15" bestFit="1" customWidth="1"/>
    <col min="6" max="6" width="4.25" style="15" bestFit="1" customWidth="1"/>
    <col min="7" max="8" width="3.875" style="15" bestFit="1" customWidth="1"/>
    <col min="9" max="9" width="4.25" style="15" bestFit="1" customWidth="1"/>
    <col min="10" max="10" width="3.875" style="15" bestFit="1" customWidth="1"/>
    <col min="11" max="11" width="4.5" style="15" bestFit="1" customWidth="1"/>
    <col min="12" max="12" width="4.25" style="15" customWidth="1"/>
    <col min="13" max="16" width="3.875" style="15" bestFit="1" customWidth="1"/>
    <col min="17" max="17" width="9" style="15" customWidth="1"/>
    <col min="18" max="18" width="20.5" style="15" customWidth="1"/>
    <col min="19" max="19" width="28.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770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2013" t="s">
        <v>715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x14ac:dyDescent="0.35">
      <c r="A4" s="1673"/>
      <c r="B4" s="1674"/>
      <c r="C4" s="2014" t="s">
        <v>716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19" ht="21.75" thickBot="1" x14ac:dyDescent="0.4">
      <c r="A5" s="1675"/>
      <c r="B5" s="1676"/>
      <c r="C5" s="2016" t="s">
        <v>771</v>
      </c>
      <c r="D5" s="2017"/>
      <c r="E5" s="2017"/>
      <c r="F5" s="2017"/>
      <c r="G5" s="2017"/>
      <c r="H5" s="2017"/>
      <c r="I5" s="2017"/>
      <c r="J5" s="2017"/>
      <c r="K5" s="2017"/>
      <c r="L5" s="2017"/>
      <c r="M5" s="2017"/>
      <c r="N5" s="2017"/>
      <c r="O5" s="2017"/>
      <c r="P5" s="2017"/>
      <c r="Q5" s="2017"/>
      <c r="R5" s="2017"/>
      <c r="S5" s="2018"/>
    </row>
    <row r="6" spans="1:19" x14ac:dyDescent="0.35">
      <c r="A6" s="1683" t="s">
        <v>776</v>
      </c>
      <c r="B6" s="1684"/>
      <c r="C6" s="1712" t="s">
        <v>1032</v>
      </c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3"/>
      <c r="Q6" s="1693" t="s">
        <v>531</v>
      </c>
      <c r="R6" s="1707"/>
      <c r="S6" s="1694"/>
    </row>
    <row r="7" spans="1:19" x14ac:dyDescent="0.35">
      <c r="A7" s="1685"/>
      <c r="B7" s="1686"/>
      <c r="C7" s="1715"/>
      <c r="D7" s="1715"/>
      <c r="E7" s="1715"/>
      <c r="F7" s="1715"/>
      <c r="G7" s="1715"/>
      <c r="H7" s="1715"/>
      <c r="I7" s="1715"/>
      <c r="J7" s="1715"/>
      <c r="K7" s="1715"/>
      <c r="L7" s="1715"/>
      <c r="M7" s="1715"/>
      <c r="N7" s="1715"/>
      <c r="O7" s="1715"/>
      <c r="P7" s="1716"/>
      <c r="Q7" s="1708" t="s">
        <v>551</v>
      </c>
      <c r="R7" s="1709"/>
      <c r="S7" s="1710"/>
    </row>
    <row r="8" spans="1:19" x14ac:dyDescent="0.35">
      <c r="A8" s="1861" t="s">
        <v>99</v>
      </c>
      <c r="B8" s="1862"/>
      <c r="C8" s="1717" t="s">
        <v>769</v>
      </c>
      <c r="D8" s="1718"/>
      <c r="E8" s="1718"/>
      <c r="F8" s="1718"/>
      <c r="G8" s="1718"/>
      <c r="H8" s="1718"/>
      <c r="I8" s="1718"/>
      <c r="J8" s="1718"/>
      <c r="K8" s="1718"/>
      <c r="L8" s="1718"/>
      <c r="M8" s="1718"/>
      <c r="N8" s="1718"/>
      <c r="O8" s="1718"/>
      <c r="P8" s="1719"/>
      <c r="Q8" s="793" t="s">
        <v>616</v>
      </c>
      <c r="R8" s="794"/>
      <c r="S8" s="796"/>
    </row>
    <row r="9" spans="1:19" ht="21.75" thickBot="1" x14ac:dyDescent="0.4">
      <c r="A9" s="1863"/>
      <c r="B9" s="1864"/>
      <c r="C9" s="1720"/>
      <c r="D9" s="1721"/>
      <c r="E9" s="1721"/>
      <c r="F9" s="1721"/>
      <c r="G9" s="1721"/>
      <c r="H9" s="1721"/>
      <c r="I9" s="1721"/>
      <c r="J9" s="1721"/>
      <c r="K9" s="1721"/>
      <c r="L9" s="1721"/>
      <c r="M9" s="1721"/>
      <c r="N9" s="1721"/>
      <c r="O9" s="1721"/>
      <c r="P9" s="1722"/>
      <c r="Q9" s="137" t="s">
        <v>93</v>
      </c>
      <c r="R9" s="137"/>
      <c r="S9" s="846"/>
    </row>
    <row r="10" spans="1:19" ht="21.75" thickBot="1" x14ac:dyDescent="0.4">
      <c r="A10" s="1655" t="s">
        <v>532</v>
      </c>
      <c r="B10" s="1656"/>
      <c r="C10" s="1656"/>
      <c r="D10" s="216" t="s">
        <v>603</v>
      </c>
      <c r="E10" s="1659" t="s">
        <v>533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534</v>
      </c>
      <c r="R10" s="337"/>
      <c r="S10" s="338" t="s">
        <v>535</v>
      </c>
    </row>
    <row r="11" spans="1:19" x14ac:dyDescent="0.35">
      <c r="A11" s="1657"/>
      <c r="B11" s="1658"/>
      <c r="C11" s="1658"/>
      <c r="D11" s="178" t="s">
        <v>96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5" t="s">
        <v>11</v>
      </c>
      <c r="Q11" s="1723" t="s">
        <v>1086</v>
      </c>
      <c r="R11" s="1724"/>
      <c r="S11" s="92" t="s">
        <v>287</v>
      </c>
    </row>
    <row r="12" spans="1:19" x14ac:dyDescent="0.35">
      <c r="A12" s="1662" t="s">
        <v>464</v>
      </c>
      <c r="B12" s="1663"/>
      <c r="C12" s="1664"/>
      <c r="D12" s="543">
        <v>20</v>
      </c>
      <c r="E12" s="433"/>
      <c r="F12" s="697"/>
      <c r="G12" s="835">
        <v>20</v>
      </c>
      <c r="H12" s="787"/>
      <c r="I12" s="129"/>
      <c r="J12" s="554"/>
      <c r="K12" s="554"/>
      <c r="L12" s="554"/>
      <c r="M12" s="554"/>
      <c r="N12" s="554"/>
      <c r="O12" s="554"/>
      <c r="P12" s="435"/>
      <c r="Q12" s="1723"/>
      <c r="R12" s="1724"/>
      <c r="S12" s="374"/>
    </row>
    <row r="13" spans="1:19" ht="21.75" thickBot="1" x14ac:dyDescent="0.4">
      <c r="A13" s="1641" t="s">
        <v>465</v>
      </c>
      <c r="B13" s="1642"/>
      <c r="C13" s="1643"/>
      <c r="D13" s="546">
        <v>20</v>
      </c>
      <c r="E13" s="436"/>
      <c r="F13" s="382"/>
      <c r="G13" s="727"/>
      <c r="H13" s="723">
        <v>4</v>
      </c>
      <c r="I13" s="724">
        <v>4</v>
      </c>
      <c r="J13" s="724">
        <v>4</v>
      </c>
      <c r="K13" s="724">
        <v>4</v>
      </c>
      <c r="L13" s="724">
        <v>4</v>
      </c>
      <c r="M13" s="862"/>
      <c r="N13" s="862"/>
      <c r="O13" s="862"/>
      <c r="P13" s="437"/>
      <c r="Q13" s="534"/>
      <c r="R13" s="535"/>
      <c r="S13" s="374"/>
    </row>
    <row r="14" spans="1:19" ht="21.75" thickBot="1" x14ac:dyDescent="0.4">
      <c r="A14" s="2009" t="s">
        <v>466</v>
      </c>
      <c r="B14" s="2010"/>
      <c r="C14" s="2011"/>
      <c r="D14" s="678">
        <v>20</v>
      </c>
      <c r="E14" s="438"/>
      <c r="F14" s="381"/>
      <c r="G14" s="443"/>
      <c r="H14" s="723">
        <v>4</v>
      </c>
      <c r="I14" s="723">
        <v>4</v>
      </c>
      <c r="J14" s="723">
        <v>4</v>
      </c>
      <c r="K14" s="723">
        <v>4</v>
      </c>
      <c r="L14" s="723">
        <v>4</v>
      </c>
      <c r="M14" s="214"/>
      <c r="N14" s="214"/>
      <c r="O14" s="214"/>
      <c r="P14" s="439"/>
      <c r="Q14" s="336" t="s">
        <v>541</v>
      </c>
      <c r="R14" s="337"/>
      <c r="S14" s="506"/>
    </row>
    <row r="15" spans="1:19" x14ac:dyDescent="0.35">
      <c r="A15" s="1859" t="s">
        <v>467</v>
      </c>
      <c r="B15" s="2012"/>
      <c r="C15" s="1860"/>
      <c r="D15" s="679">
        <v>10</v>
      </c>
      <c r="E15" s="438"/>
      <c r="F15" s="382"/>
      <c r="G15" s="863"/>
      <c r="H15" s="863"/>
      <c r="I15" s="863"/>
      <c r="J15" s="864"/>
      <c r="K15" s="864"/>
      <c r="L15" s="864"/>
      <c r="M15" s="723">
        <v>10</v>
      </c>
      <c r="N15" s="864"/>
      <c r="O15" s="864"/>
      <c r="P15" s="440"/>
      <c r="Q15" s="1644" t="s">
        <v>19</v>
      </c>
      <c r="R15" s="1700"/>
      <c r="S15" s="1645"/>
    </row>
    <row r="16" spans="1:19" ht="21.75" thickBot="1" x14ac:dyDescent="0.4">
      <c r="A16" s="809" t="s">
        <v>768</v>
      </c>
      <c r="B16" s="810"/>
      <c r="C16" s="811"/>
      <c r="D16" s="677"/>
      <c r="E16" s="438"/>
      <c r="F16" s="382"/>
      <c r="G16" s="863"/>
      <c r="H16" s="863"/>
      <c r="I16" s="863"/>
      <c r="J16" s="864"/>
      <c r="K16" s="864"/>
      <c r="L16" s="864"/>
      <c r="M16" s="723"/>
      <c r="N16" s="865"/>
      <c r="O16" s="865"/>
      <c r="P16" s="866"/>
      <c r="Q16" s="89"/>
      <c r="R16" s="90"/>
      <c r="S16" s="91"/>
    </row>
    <row r="17" spans="1:21" ht="21.75" thickBot="1" x14ac:dyDescent="0.4">
      <c r="A17" s="1812" t="s">
        <v>468</v>
      </c>
      <c r="B17" s="1813"/>
      <c r="C17" s="1891"/>
      <c r="D17" s="792">
        <v>10</v>
      </c>
      <c r="E17" s="438"/>
      <c r="F17" s="382"/>
      <c r="G17" s="443"/>
      <c r="H17" s="443"/>
      <c r="I17" s="443"/>
      <c r="J17" s="864"/>
      <c r="K17" s="864"/>
      <c r="L17" s="864"/>
      <c r="M17" s="443"/>
      <c r="N17" s="864"/>
      <c r="O17" s="723">
        <v>10</v>
      </c>
      <c r="P17" s="437"/>
      <c r="Q17" s="336" t="s">
        <v>542</v>
      </c>
      <c r="R17" s="337"/>
      <c r="S17" s="506"/>
    </row>
    <row r="18" spans="1:21" x14ac:dyDescent="0.35">
      <c r="A18" s="1635" t="s">
        <v>469</v>
      </c>
      <c r="B18" s="1636"/>
      <c r="C18" s="1637"/>
      <c r="D18" s="788">
        <v>20</v>
      </c>
      <c r="E18" s="441"/>
      <c r="F18" s="379"/>
      <c r="G18" s="214"/>
      <c r="H18" s="214"/>
      <c r="I18" s="214"/>
      <c r="J18" s="214"/>
      <c r="K18" s="214"/>
      <c r="L18" s="214"/>
      <c r="M18" s="214"/>
      <c r="N18" s="443"/>
      <c r="O18" s="723">
        <v>20</v>
      </c>
      <c r="P18" s="439"/>
      <c r="Q18" s="1644" t="s">
        <v>552</v>
      </c>
      <c r="R18" s="1700"/>
      <c r="S18" s="1645"/>
    </row>
    <row r="19" spans="1:21" ht="21.75" thickBot="1" x14ac:dyDescent="0.4">
      <c r="A19" s="1635"/>
      <c r="B19" s="1636"/>
      <c r="C19" s="1637"/>
      <c r="D19" s="771"/>
      <c r="E19" s="239"/>
      <c r="F19" s="408"/>
      <c r="G19" s="407"/>
      <c r="H19" s="408"/>
      <c r="I19" s="407"/>
      <c r="J19" s="415"/>
      <c r="K19" s="407"/>
      <c r="L19" s="407"/>
      <c r="M19" s="407"/>
      <c r="N19" s="407"/>
      <c r="O19" s="407"/>
      <c r="P19" s="416"/>
      <c r="Q19" s="89"/>
      <c r="R19" s="90"/>
      <c r="S19" s="91"/>
    </row>
    <row r="20" spans="1:21" ht="21.75" thickBot="1" x14ac:dyDescent="0.4">
      <c r="A20" s="1635"/>
      <c r="B20" s="1636"/>
      <c r="C20" s="1637"/>
      <c r="D20" s="771"/>
      <c r="E20" s="239"/>
      <c r="F20" s="408"/>
      <c r="G20" s="407"/>
      <c r="H20" s="408"/>
      <c r="I20" s="407"/>
      <c r="J20" s="415"/>
      <c r="K20" s="407"/>
      <c r="L20" s="407"/>
      <c r="M20" s="407"/>
      <c r="N20" s="407"/>
      <c r="O20" s="407"/>
      <c r="P20" s="416"/>
      <c r="Q20" s="1625" t="s">
        <v>537</v>
      </c>
      <c r="R20" s="1699"/>
      <c r="S20" s="1626"/>
    </row>
    <row r="21" spans="1:21" x14ac:dyDescent="0.35">
      <c r="A21" s="1635"/>
      <c r="B21" s="1636"/>
      <c r="C21" s="1637"/>
      <c r="D21" s="824"/>
      <c r="E21" s="352"/>
      <c r="F21" s="419"/>
      <c r="G21" s="418"/>
      <c r="H21" s="419"/>
      <c r="I21" s="418"/>
      <c r="J21" s="420"/>
      <c r="K21" s="418"/>
      <c r="L21" s="418"/>
      <c r="M21" s="418"/>
      <c r="N21" s="418"/>
      <c r="O21" s="418"/>
      <c r="P21" s="442"/>
      <c r="Q21" s="1725" t="s">
        <v>12</v>
      </c>
      <c r="R21" s="1726"/>
      <c r="S21" s="227" t="s">
        <v>13</v>
      </c>
    </row>
    <row r="22" spans="1:21" x14ac:dyDescent="0.35">
      <c r="A22" s="822"/>
      <c r="B22" s="823"/>
      <c r="C22" s="824"/>
      <c r="D22" s="824"/>
      <c r="E22" s="425"/>
      <c r="F22" s="426"/>
      <c r="G22" s="425"/>
      <c r="H22" s="426"/>
      <c r="I22" s="425"/>
      <c r="J22" s="427"/>
      <c r="K22" s="425"/>
      <c r="L22" s="425"/>
      <c r="M22" s="425"/>
      <c r="N22" s="425"/>
      <c r="O22" s="425"/>
      <c r="P22" s="428"/>
      <c r="Q22" s="1740"/>
      <c r="R22" s="1741"/>
      <c r="S22" s="417"/>
    </row>
    <row r="23" spans="1:21" x14ac:dyDescent="0.35">
      <c r="A23" s="822"/>
      <c r="B23" s="823"/>
      <c r="C23" s="824"/>
      <c r="D23" s="824"/>
      <c r="E23" s="425"/>
      <c r="F23" s="426"/>
      <c r="G23" s="425"/>
      <c r="H23" s="426"/>
      <c r="I23" s="425"/>
      <c r="J23" s="427"/>
      <c r="K23" s="425"/>
      <c r="L23" s="425"/>
      <c r="M23" s="425"/>
      <c r="N23" s="425"/>
      <c r="O23" s="425"/>
      <c r="P23" s="428"/>
      <c r="Q23" s="1730"/>
      <c r="R23" s="1731"/>
      <c r="S23" s="421"/>
    </row>
    <row r="24" spans="1:21" ht="21.75" thickBot="1" x14ac:dyDescent="0.4">
      <c r="A24" s="822"/>
      <c r="B24" s="823"/>
      <c r="C24" s="824"/>
      <c r="D24" s="824"/>
      <c r="E24" s="425"/>
      <c r="F24" s="426"/>
      <c r="G24" s="425"/>
      <c r="H24" s="426"/>
      <c r="I24" s="425"/>
      <c r="J24" s="427"/>
      <c r="K24" s="425"/>
      <c r="L24" s="425"/>
      <c r="M24" s="425"/>
      <c r="N24" s="425"/>
      <c r="O24" s="425"/>
      <c r="P24" s="428"/>
      <c r="Q24" s="516" t="s">
        <v>14</v>
      </c>
      <c r="R24" s="517"/>
      <c r="S24" s="759"/>
    </row>
    <row r="25" spans="1:21" ht="21.75" thickBot="1" x14ac:dyDescent="0.4">
      <c r="A25" s="1622" t="s">
        <v>98</v>
      </c>
      <c r="B25" s="1623"/>
      <c r="C25" s="1624"/>
      <c r="D25" s="108">
        <f>SUM(D12:D24)</f>
        <v>100</v>
      </c>
      <c r="E25" s="109"/>
      <c r="F25" s="110"/>
      <c r="G25" s="109"/>
      <c r="H25" s="110"/>
      <c r="I25" s="109"/>
      <c r="J25" s="110"/>
      <c r="K25" s="111"/>
      <c r="L25" s="111"/>
      <c r="M25" s="111"/>
      <c r="N25" s="111"/>
      <c r="O25" s="111"/>
      <c r="P25" s="112"/>
      <c r="Q25" s="1625" t="s">
        <v>585</v>
      </c>
      <c r="R25" s="1699"/>
      <c r="S25" s="1626"/>
      <c r="T25" s="500"/>
      <c r="U25" s="137"/>
    </row>
    <row r="26" spans="1:21" x14ac:dyDescent="0.35">
      <c r="A26" s="1627" t="s">
        <v>107</v>
      </c>
      <c r="B26" s="1628"/>
      <c r="C26" s="1629"/>
      <c r="D26" s="185" t="s">
        <v>105</v>
      </c>
      <c r="E26" s="113">
        <f>SUM(E13:E24)</f>
        <v>0</v>
      </c>
      <c r="F26" s="113">
        <f>SUM(F14:F25)</f>
        <v>0</v>
      </c>
      <c r="G26" s="113">
        <f>SUM(G12:G24)</f>
        <v>20</v>
      </c>
      <c r="H26" s="113">
        <f>SUM(H13:H24)</f>
        <v>8</v>
      </c>
      <c r="I26" s="113">
        <f>SUM(I13:I24)</f>
        <v>8</v>
      </c>
      <c r="J26" s="113">
        <f t="shared" ref="J26:P26" si="0">SUM(J13:J24)</f>
        <v>8</v>
      </c>
      <c r="K26" s="113">
        <f t="shared" si="0"/>
        <v>8</v>
      </c>
      <c r="L26" s="113">
        <f t="shared" si="0"/>
        <v>8</v>
      </c>
      <c r="M26" s="113">
        <f>SUM(M13:M24)</f>
        <v>10</v>
      </c>
      <c r="N26" s="113">
        <f t="shared" si="0"/>
        <v>0</v>
      </c>
      <c r="O26" s="113">
        <f>SUM(O13:O24)</f>
        <v>30</v>
      </c>
      <c r="P26" s="114">
        <f t="shared" si="0"/>
        <v>0</v>
      </c>
      <c r="Q26" s="137"/>
      <c r="R26" s="137"/>
      <c r="S26" s="289"/>
      <c r="T26" s="137"/>
    </row>
    <row r="27" spans="1:21" x14ac:dyDescent="0.35">
      <c r="A27" s="1630"/>
      <c r="B27" s="1631"/>
      <c r="C27" s="1632"/>
      <c r="D27" s="188" t="s">
        <v>106</v>
      </c>
      <c r="E27" s="115">
        <f>E26</f>
        <v>0</v>
      </c>
      <c r="F27" s="113">
        <f>SUM(E26:F26)</f>
        <v>0</v>
      </c>
      <c r="G27" s="113">
        <f>SUM(E26:G26)</f>
        <v>20</v>
      </c>
      <c r="H27" s="113">
        <f>SUM(E26:H26)</f>
        <v>28</v>
      </c>
      <c r="I27" s="113">
        <f>SUM(E26:I26)</f>
        <v>36</v>
      </c>
      <c r="J27" s="113">
        <f>SUM(E26:J26)</f>
        <v>44</v>
      </c>
      <c r="K27" s="113">
        <f>SUM(E26:K26)</f>
        <v>52</v>
      </c>
      <c r="L27" s="113">
        <f>SUM(E26:L26)</f>
        <v>60</v>
      </c>
      <c r="M27" s="113">
        <f>SUM(E26:M26)</f>
        <v>70</v>
      </c>
      <c r="N27" s="113">
        <f>SUM(E26:N26)</f>
        <v>70</v>
      </c>
      <c r="O27" s="113">
        <f>SUM(E26:O26)</f>
        <v>100</v>
      </c>
      <c r="P27" s="114">
        <f>SUM(E26:P26)</f>
        <v>100</v>
      </c>
      <c r="Q27" s="2006"/>
      <c r="R27" s="2007"/>
      <c r="S27" s="2008"/>
    </row>
    <row r="28" spans="1:21" x14ac:dyDescent="0.35">
      <c r="A28" s="1614" t="s">
        <v>108</v>
      </c>
      <c r="B28" s="1615"/>
      <c r="C28" s="1616"/>
      <c r="D28" s="190" t="s">
        <v>105</v>
      </c>
      <c r="E28" s="116"/>
      <c r="F28" s="117"/>
      <c r="G28" s="116"/>
      <c r="H28" s="117"/>
      <c r="I28" s="116"/>
      <c r="J28" s="117"/>
      <c r="K28" s="118"/>
      <c r="L28" s="118"/>
      <c r="M28" s="118"/>
      <c r="N28" s="118"/>
      <c r="O28" s="118"/>
      <c r="P28" s="119"/>
      <c r="Q28" s="1697" t="s">
        <v>599</v>
      </c>
      <c r="R28" s="1698"/>
      <c r="S28" s="1620">
        <f>P29</f>
        <v>0</v>
      </c>
    </row>
    <row r="29" spans="1:21" ht="21.75" thickBot="1" x14ac:dyDescent="0.4">
      <c r="A29" s="1617"/>
      <c r="B29" s="1618"/>
      <c r="C29" s="1619"/>
      <c r="D29" s="195" t="s">
        <v>109</v>
      </c>
      <c r="E29" s="120">
        <f>E28</f>
        <v>0</v>
      </c>
      <c r="F29" s="121">
        <f>SUM(E28:F28)</f>
        <v>0</v>
      </c>
      <c r="G29" s="121">
        <f>SUM(E28:G28)</f>
        <v>0</v>
      </c>
      <c r="H29" s="121">
        <f>SUM(E28:H28)</f>
        <v>0</v>
      </c>
      <c r="I29" s="121">
        <f>SUM(E28:I28)</f>
        <v>0</v>
      </c>
      <c r="J29" s="121">
        <f>SUM(E28:J28)</f>
        <v>0</v>
      </c>
      <c r="K29" s="121">
        <f>SUM(E28:K28)</f>
        <v>0</v>
      </c>
      <c r="L29" s="121">
        <f>SUM(E28:L28)</f>
        <v>0</v>
      </c>
      <c r="M29" s="121">
        <f>SUM(E28:M28)</f>
        <v>0</v>
      </c>
      <c r="N29" s="121">
        <f>SUM(E28:N28)</f>
        <v>0</v>
      </c>
      <c r="O29" s="121">
        <f>SUM(E28:O28)</f>
        <v>0</v>
      </c>
      <c r="P29" s="122">
        <f>SUM(E28:P28)</f>
        <v>0</v>
      </c>
      <c r="Q29" s="532"/>
      <c r="R29" s="533"/>
      <c r="S29" s="1621"/>
    </row>
    <row r="30" spans="1:21" hidden="1" x14ac:dyDescent="0.35">
      <c r="Q30" s="1666" t="s">
        <v>711</v>
      </c>
      <c r="R30" s="1666"/>
      <c r="S30" s="1666"/>
      <c r="T30" s="137"/>
    </row>
    <row r="31" spans="1:21" hidden="1" x14ac:dyDescent="0.35">
      <c r="Q31" s="447"/>
      <c r="R31" s="729"/>
      <c r="S31" s="287"/>
    </row>
    <row r="32" spans="1:21" hidden="1" x14ac:dyDescent="0.35">
      <c r="Q32" s="1739" t="s">
        <v>712</v>
      </c>
      <c r="R32" s="1739"/>
      <c r="S32" s="1739"/>
    </row>
    <row r="33" spans="17:19" hidden="1" x14ac:dyDescent="0.35">
      <c r="Q33" s="1978" t="s">
        <v>714</v>
      </c>
      <c r="R33" s="1978"/>
      <c r="S33" s="1978"/>
    </row>
  </sheetData>
  <mergeCells count="41">
    <mergeCell ref="Q30:S30"/>
    <mergeCell ref="Q32:S32"/>
    <mergeCell ref="Q33:S33"/>
    <mergeCell ref="A3:B5"/>
    <mergeCell ref="C3:S3"/>
    <mergeCell ref="C4:S4"/>
    <mergeCell ref="C5:S5"/>
    <mergeCell ref="A25:C25"/>
    <mergeCell ref="Q23:R23"/>
    <mergeCell ref="Q18:S18"/>
    <mergeCell ref="A19:C19"/>
    <mergeCell ref="A20:C20"/>
    <mergeCell ref="Q20:S20"/>
    <mergeCell ref="A21:C21"/>
    <mergeCell ref="Q21:R21"/>
    <mergeCell ref="Q22:R22"/>
    <mergeCell ref="A18:C18"/>
    <mergeCell ref="A14:C14"/>
    <mergeCell ref="A15:C15"/>
    <mergeCell ref="Q15:S15"/>
    <mergeCell ref="A17:C17"/>
    <mergeCell ref="A13:C13"/>
    <mergeCell ref="A1:S1"/>
    <mergeCell ref="A2:S2"/>
    <mergeCell ref="Q6:S6"/>
    <mergeCell ref="Q7:S7"/>
    <mergeCell ref="A10:C11"/>
    <mergeCell ref="E10:P10"/>
    <mergeCell ref="Q11:R11"/>
    <mergeCell ref="A12:C12"/>
    <mergeCell ref="Q12:R12"/>
    <mergeCell ref="A6:B7"/>
    <mergeCell ref="C6:P7"/>
    <mergeCell ref="A8:B9"/>
    <mergeCell ref="C8:P9"/>
    <mergeCell ref="A26:C27"/>
    <mergeCell ref="Q25:S25"/>
    <mergeCell ref="Q27:S27"/>
    <mergeCell ref="A28:C29"/>
    <mergeCell ref="Q28:R28"/>
    <mergeCell ref="S28:S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18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7"/>
  <sheetViews>
    <sheetView view="pageLayout" zoomScale="80" zoomScaleNormal="9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6.5" style="15" customWidth="1"/>
    <col min="3" max="3" width="31.375" style="15" customWidth="1"/>
    <col min="4" max="4" width="17.5" style="15" customWidth="1"/>
    <col min="5" max="5" width="4" style="15" bestFit="1" customWidth="1"/>
    <col min="6" max="6" width="4.125" style="15" bestFit="1" customWidth="1"/>
    <col min="7" max="7" width="3.875" style="15" bestFit="1" customWidth="1"/>
    <col min="8" max="8" width="4" style="15" bestFit="1" customWidth="1"/>
    <col min="9" max="9" width="4.125" style="15" bestFit="1" customWidth="1"/>
    <col min="10" max="10" width="4" style="15" bestFit="1" customWidth="1"/>
    <col min="11" max="11" width="4.5" style="15" bestFit="1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4" style="15" bestFit="1" customWidth="1"/>
    <col min="16" max="16" width="3.875" style="15" bestFit="1" customWidth="1"/>
    <col min="17" max="17" width="8.75" style="15"/>
    <col min="18" max="18" width="21.375" style="15" customWidth="1"/>
    <col min="19" max="19" width="29.125" style="15" customWidth="1"/>
    <col min="20" max="16384" width="8.75" style="15"/>
  </cols>
  <sheetData>
    <row r="1" spans="1:20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20" ht="21.75" thickBot="1" x14ac:dyDescent="0.4">
      <c r="A2" s="1668" t="s">
        <v>470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20" x14ac:dyDescent="0.35">
      <c r="A3" s="1671" t="s">
        <v>189</v>
      </c>
      <c r="B3" s="1672"/>
      <c r="C3" s="1678" t="s">
        <v>513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20" x14ac:dyDescent="0.35">
      <c r="A4" s="1673"/>
      <c r="B4" s="1674"/>
      <c r="C4" s="2014" t="s">
        <v>471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20" ht="21.75" thickBot="1" x14ac:dyDescent="0.4">
      <c r="A5" s="1675"/>
      <c r="B5" s="1676"/>
      <c r="C5" s="1734" t="s">
        <v>472</v>
      </c>
      <c r="D5" s="1734"/>
      <c r="E5" s="1734"/>
      <c r="F5" s="1734"/>
      <c r="G5" s="1734"/>
      <c r="H5" s="1734"/>
      <c r="I5" s="1734"/>
      <c r="J5" s="1734"/>
      <c r="K5" s="1734"/>
      <c r="L5" s="1734"/>
      <c r="M5" s="1734"/>
      <c r="N5" s="1734"/>
      <c r="O5" s="1734"/>
      <c r="P5" s="1734"/>
      <c r="Q5" s="1734"/>
      <c r="R5" s="1734"/>
      <c r="S5" s="1735"/>
    </row>
    <row r="6" spans="1:20" x14ac:dyDescent="0.35">
      <c r="A6" s="755" t="s">
        <v>260</v>
      </c>
      <c r="B6" s="389"/>
      <c r="C6" s="1707" t="s">
        <v>1033</v>
      </c>
      <c r="D6" s="1707"/>
      <c r="E6" s="1707"/>
      <c r="F6" s="1707"/>
      <c r="G6" s="1707"/>
      <c r="H6" s="1707"/>
      <c r="I6" s="1707"/>
      <c r="J6" s="1707"/>
      <c r="K6" s="1707"/>
      <c r="L6" s="1707"/>
      <c r="M6" s="1707"/>
      <c r="N6" s="1707"/>
      <c r="O6" s="1707"/>
      <c r="P6" s="1694"/>
      <c r="Q6" s="1693" t="s">
        <v>586</v>
      </c>
      <c r="R6" s="1707"/>
      <c r="S6" s="1694"/>
    </row>
    <row r="7" spans="1:20" x14ac:dyDescent="0.35">
      <c r="A7" s="1786" t="s">
        <v>99</v>
      </c>
      <c r="B7" s="1787"/>
      <c r="C7" s="1651" t="s">
        <v>473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2019" t="s">
        <v>431</v>
      </c>
      <c r="R7" s="2020"/>
      <c r="S7" s="2021"/>
    </row>
    <row r="8" spans="1:20" x14ac:dyDescent="0.35">
      <c r="A8" s="1646"/>
      <c r="B8" s="1647"/>
      <c r="C8" s="1885" t="s">
        <v>474</v>
      </c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89" t="s">
        <v>616</v>
      </c>
      <c r="R8" s="222"/>
      <c r="S8" s="91"/>
      <c r="T8" s="137"/>
    </row>
    <row r="9" spans="1:20" ht="21.75" thickBot="1" x14ac:dyDescent="0.4">
      <c r="A9" s="1648"/>
      <c r="B9" s="1649"/>
      <c r="C9" s="2025" t="s">
        <v>475</v>
      </c>
      <c r="D9" s="2025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1760" t="s">
        <v>93</v>
      </c>
      <c r="R9" s="1761"/>
      <c r="S9" s="1762"/>
    </row>
    <row r="10" spans="1:20" x14ac:dyDescent="0.35">
      <c r="A10" s="1655" t="s">
        <v>532</v>
      </c>
      <c r="B10" s="1656"/>
      <c r="C10" s="1656"/>
      <c r="D10" s="216" t="s">
        <v>597</v>
      </c>
      <c r="E10" s="1660" t="s">
        <v>594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485"/>
      <c r="R10" s="445"/>
      <c r="S10" s="590"/>
    </row>
    <row r="11" spans="1:20" ht="21.75" thickBot="1" x14ac:dyDescent="0.4">
      <c r="A11" s="1657"/>
      <c r="B11" s="1658"/>
      <c r="C11" s="1658"/>
      <c r="D11" s="178" t="s">
        <v>521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7" t="s">
        <v>11</v>
      </c>
      <c r="Q11" s="847"/>
      <c r="S11" s="846"/>
    </row>
    <row r="12" spans="1:20" ht="21.75" thickBot="1" x14ac:dyDescent="0.4">
      <c r="A12" s="1662" t="s">
        <v>476</v>
      </c>
      <c r="B12" s="1663"/>
      <c r="C12" s="1664"/>
      <c r="D12" s="212">
        <v>20</v>
      </c>
      <c r="E12" s="360"/>
      <c r="F12" s="630"/>
      <c r="G12" s="835">
        <v>20</v>
      </c>
      <c r="H12" s="868"/>
      <c r="I12" s="129"/>
      <c r="J12" s="467"/>
      <c r="K12" s="129"/>
      <c r="L12" s="129"/>
      <c r="M12" s="129"/>
      <c r="N12" s="129"/>
      <c r="O12" s="129"/>
      <c r="P12" s="232"/>
      <c r="Q12" s="336" t="s">
        <v>550</v>
      </c>
      <c r="R12" s="337"/>
      <c r="S12" s="338" t="s">
        <v>535</v>
      </c>
    </row>
    <row r="13" spans="1:20" x14ac:dyDescent="0.35">
      <c r="A13" s="1641" t="s">
        <v>477</v>
      </c>
      <c r="B13" s="1642"/>
      <c r="C13" s="1643"/>
      <c r="D13" s="213">
        <v>20</v>
      </c>
      <c r="E13" s="233"/>
      <c r="F13" s="548"/>
      <c r="G13" s="547"/>
      <c r="H13" s="301">
        <v>20</v>
      </c>
      <c r="I13" s="547"/>
      <c r="J13" s="633"/>
      <c r="K13" s="260"/>
      <c r="L13" s="260"/>
      <c r="M13" s="260"/>
      <c r="N13" s="260"/>
      <c r="O13" s="260"/>
      <c r="P13" s="238"/>
      <c r="Q13" s="1644" t="s">
        <v>1088</v>
      </c>
      <c r="R13" s="1874"/>
      <c r="S13" s="501" t="s">
        <v>536</v>
      </c>
    </row>
    <row r="14" spans="1:20" x14ac:dyDescent="0.35">
      <c r="A14" s="1635" t="s">
        <v>739</v>
      </c>
      <c r="B14" s="1636"/>
      <c r="C14" s="1637"/>
      <c r="D14" s="214">
        <v>20</v>
      </c>
      <c r="E14" s="93"/>
      <c r="F14" s="263"/>
      <c r="G14" s="747"/>
      <c r="H14" s="263"/>
      <c r="I14" s="301">
        <v>20</v>
      </c>
      <c r="J14" s="268"/>
      <c r="K14" s="161"/>
      <c r="L14" s="161"/>
      <c r="M14" s="161"/>
      <c r="N14" s="747"/>
      <c r="O14" s="747"/>
      <c r="P14" s="94"/>
      <c r="Q14" s="1723"/>
      <c r="R14" s="1724"/>
      <c r="S14" s="376"/>
    </row>
    <row r="15" spans="1:20" x14ac:dyDescent="0.35">
      <c r="A15" s="734" t="s">
        <v>772</v>
      </c>
      <c r="B15" s="735"/>
      <c r="C15" s="736"/>
      <c r="D15" s="214"/>
      <c r="E15" s="93"/>
      <c r="F15" s="263"/>
      <c r="G15" s="747"/>
      <c r="H15" s="263"/>
      <c r="I15" s="301"/>
      <c r="J15" s="303"/>
      <c r="K15" s="301"/>
      <c r="L15" s="301"/>
      <c r="M15" s="301"/>
      <c r="N15" s="301"/>
      <c r="O15" s="301"/>
      <c r="P15" s="298"/>
      <c r="Q15" s="737"/>
      <c r="R15" s="738"/>
      <c r="S15" s="376"/>
    </row>
    <row r="16" spans="1:20" ht="21.75" thickBot="1" x14ac:dyDescent="0.4">
      <c r="A16" s="734" t="s">
        <v>478</v>
      </c>
      <c r="B16" s="735"/>
      <c r="C16" s="736"/>
      <c r="D16" s="214">
        <v>10</v>
      </c>
      <c r="E16" s="93"/>
      <c r="F16" s="263"/>
      <c r="G16" s="747"/>
      <c r="H16" s="263"/>
      <c r="I16" s="161"/>
      <c r="J16" s="268"/>
      <c r="K16" s="161"/>
      <c r="L16" s="301">
        <v>5</v>
      </c>
      <c r="M16" s="301">
        <v>5</v>
      </c>
      <c r="N16" s="747"/>
      <c r="O16" s="747"/>
      <c r="P16" s="94"/>
      <c r="Q16" s="652"/>
      <c r="R16" s="642"/>
      <c r="S16" s="374"/>
    </row>
    <row r="17" spans="1:20" ht="21.75" thickBot="1" x14ac:dyDescent="0.4">
      <c r="A17" s="734" t="s">
        <v>479</v>
      </c>
      <c r="B17" s="735"/>
      <c r="C17" s="736"/>
      <c r="D17" s="214">
        <v>20</v>
      </c>
      <c r="E17" s="93"/>
      <c r="F17" s="263"/>
      <c r="G17" s="747"/>
      <c r="H17" s="263"/>
      <c r="I17" s="161"/>
      <c r="J17" s="268"/>
      <c r="K17" s="161"/>
      <c r="L17" s="161"/>
      <c r="M17" s="301">
        <v>20</v>
      </c>
      <c r="N17" s="747"/>
      <c r="O17" s="747"/>
      <c r="P17" s="94"/>
      <c r="Q17" s="336" t="s">
        <v>541</v>
      </c>
      <c r="R17" s="337"/>
      <c r="S17" s="506"/>
    </row>
    <row r="18" spans="1:20" x14ac:dyDescent="0.35">
      <c r="A18" s="1635" t="s">
        <v>480</v>
      </c>
      <c r="B18" s="1636"/>
      <c r="C18" s="1637"/>
      <c r="D18" s="214">
        <v>10</v>
      </c>
      <c r="E18" s="93"/>
      <c r="F18" s="267"/>
      <c r="G18" s="747"/>
      <c r="H18" s="263"/>
      <c r="I18" s="747"/>
      <c r="J18" s="264"/>
      <c r="K18" s="747"/>
      <c r="L18" s="161"/>
      <c r="M18" s="161"/>
      <c r="N18" s="301">
        <v>10</v>
      </c>
      <c r="O18" s="161"/>
      <c r="P18" s="243"/>
      <c r="Q18" s="135" t="s">
        <v>481</v>
      </c>
      <c r="R18" s="222"/>
      <c r="S18" s="201"/>
    </row>
    <row r="19" spans="1:20" ht="21.75" thickBot="1" x14ac:dyDescent="0.4">
      <c r="A19" s="734"/>
      <c r="B19" s="735"/>
      <c r="C19" s="736"/>
      <c r="D19" s="214"/>
      <c r="E19" s="93"/>
      <c r="F19" s="240"/>
      <c r="G19" s="93"/>
      <c r="H19" s="244"/>
      <c r="I19" s="93"/>
      <c r="J19" s="244"/>
      <c r="K19" s="536"/>
      <c r="L19" s="494"/>
      <c r="M19" s="494"/>
      <c r="N19" s="494"/>
      <c r="O19" s="494"/>
      <c r="P19" s="243"/>
      <c r="Q19" s="383"/>
      <c r="R19" s="458"/>
      <c r="S19" s="384"/>
    </row>
    <row r="20" spans="1:20" ht="21.75" thickBot="1" x14ac:dyDescent="0.4">
      <c r="A20" s="734"/>
      <c r="B20" s="735"/>
      <c r="C20" s="736"/>
      <c r="D20" s="214"/>
      <c r="E20" s="93"/>
      <c r="F20" s="240"/>
      <c r="G20" s="93"/>
      <c r="H20" s="244"/>
      <c r="I20" s="93"/>
      <c r="J20" s="244"/>
      <c r="K20" s="536"/>
      <c r="L20" s="494"/>
      <c r="M20" s="494"/>
      <c r="N20" s="494"/>
      <c r="O20" s="494"/>
      <c r="P20" s="243"/>
      <c r="Q20" s="336" t="s">
        <v>542</v>
      </c>
      <c r="R20" s="337"/>
      <c r="S20" s="506"/>
    </row>
    <row r="21" spans="1:20" x14ac:dyDescent="0.35">
      <c r="A21" s="734"/>
      <c r="B21" s="735"/>
      <c r="C21" s="736"/>
      <c r="D21" s="214"/>
      <c r="E21" s="93"/>
      <c r="F21" s="240"/>
      <c r="G21" s="93"/>
      <c r="H21" s="244"/>
      <c r="I21" s="93"/>
      <c r="J21" s="244"/>
      <c r="K21" s="536"/>
      <c r="L21" s="494"/>
      <c r="M21" s="494"/>
      <c r="N21" s="494"/>
      <c r="O21" s="494"/>
      <c r="P21" s="243"/>
      <c r="R21" s="222"/>
      <c r="S21" s="201"/>
    </row>
    <row r="22" spans="1:20" ht="21.75" thickBot="1" x14ac:dyDescent="0.4">
      <c r="A22" s="734"/>
      <c r="B22" s="735"/>
      <c r="C22" s="736"/>
      <c r="D22" s="214"/>
      <c r="E22" s="93"/>
      <c r="F22" s="240"/>
      <c r="G22" s="93"/>
      <c r="H22" s="244"/>
      <c r="I22" s="93"/>
      <c r="J22" s="244"/>
      <c r="K22" s="536"/>
      <c r="L22" s="494"/>
      <c r="M22" s="494"/>
      <c r="N22" s="494"/>
      <c r="O22" s="494"/>
      <c r="P22" s="243"/>
      <c r="Q22" s="844"/>
      <c r="R22" s="90"/>
      <c r="S22" s="91"/>
    </row>
    <row r="23" spans="1:20" ht="21.75" thickBot="1" x14ac:dyDescent="0.4">
      <c r="A23" s="734"/>
      <c r="B23" s="735"/>
      <c r="C23" s="736"/>
      <c r="D23" s="214"/>
      <c r="E23" s="93"/>
      <c r="F23" s="240"/>
      <c r="G23" s="93"/>
      <c r="H23" s="244"/>
      <c r="I23" s="93"/>
      <c r="J23" s="244"/>
      <c r="K23" s="536"/>
      <c r="L23" s="494"/>
      <c r="M23" s="494"/>
      <c r="N23" s="494"/>
      <c r="O23" s="494"/>
      <c r="P23" s="243"/>
      <c r="Q23" s="742" t="s">
        <v>537</v>
      </c>
      <c r="R23" s="743"/>
      <c r="S23" s="744"/>
    </row>
    <row r="24" spans="1:20" x14ac:dyDescent="0.35">
      <c r="A24" s="734"/>
      <c r="B24" s="735"/>
      <c r="C24" s="736"/>
      <c r="D24" s="214"/>
      <c r="E24" s="93"/>
      <c r="F24" s="240"/>
      <c r="G24" s="93"/>
      <c r="H24" s="244"/>
      <c r="I24" s="93"/>
      <c r="J24" s="244"/>
      <c r="K24" s="536"/>
      <c r="L24" s="494"/>
      <c r="M24" s="494"/>
      <c r="N24" s="494"/>
      <c r="O24" s="494"/>
      <c r="P24" s="243"/>
      <c r="Q24" s="1803" t="s">
        <v>12</v>
      </c>
      <c r="R24" s="1804"/>
      <c r="S24" s="227" t="s">
        <v>13</v>
      </c>
    </row>
    <row r="25" spans="1:20" x14ac:dyDescent="0.35">
      <c r="A25" s="734"/>
      <c r="B25" s="735"/>
      <c r="C25" s="736"/>
      <c r="D25" s="214"/>
      <c r="E25" s="93"/>
      <c r="F25" s="240"/>
      <c r="G25" s="93"/>
      <c r="H25" s="244"/>
      <c r="I25" s="93"/>
      <c r="J25" s="244"/>
      <c r="K25" s="536"/>
      <c r="L25" s="494"/>
      <c r="M25" s="494"/>
      <c r="N25" s="494"/>
      <c r="O25" s="494"/>
      <c r="P25" s="243"/>
      <c r="Q25" s="751"/>
      <c r="R25" s="750"/>
      <c r="S25" s="102"/>
    </row>
    <row r="26" spans="1:20" x14ac:dyDescent="0.35">
      <c r="A26" s="734"/>
      <c r="B26" s="735"/>
      <c r="C26" s="736"/>
      <c r="D26" s="214"/>
      <c r="E26" s="93"/>
      <c r="F26" s="240"/>
      <c r="G26" s="93"/>
      <c r="H26" s="244"/>
      <c r="I26" s="93"/>
      <c r="J26" s="244"/>
      <c r="K26" s="536"/>
      <c r="L26" s="494"/>
      <c r="M26" s="494"/>
      <c r="N26" s="494"/>
      <c r="O26" s="494"/>
      <c r="P26" s="243"/>
      <c r="Q26" s="749"/>
      <c r="R26" s="750"/>
      <c r="S26" s="102"/>
    </row>
    <row r="27" spans="1:20" ht="21.75" thickBot="1" x14ac:dyDescent="0.4">
      <c r="A27" s="734"/>
      <c r="B27" s="735"/>
      <c r="C27" s="736"/>
      <c r="D27" s="214"/>
      <c r="E27" s="93"/>
      <c r="F27" s="240"/>
      <c r="G27" s="93"/>
      <c r="H27" s="244"/>
      <c r="I27" s="93"/>
      <c r="J27" s="244"/>
      <c r="K27" s="536"/>
      <c r="L27" s="494"/>
      <c r="M27" s="494"/>
      <c r="N27" s="494"/>
      <c r="O27" s="494"/>
      <c r="P27" s="356"/>
      <c r="Q27" s="745" t="s">
        <v>14</v>
      </c>
      <c r="R27" s="746"/>
      <c r="S27" s="716"/>
    </row>
    <row r="28" spans="1:20" ht="21.75" thickBot="1" x14ac:dyDescent="0.4">
      <c r="A28" s="2022" t="s">
        <v>98</v>
      </c>
      <c r="B28" s="2023"/>
      <c r="C28" s="2024"/>
      <c r="D28" s="126">
        <f>SUM(D12:D27)</f>
        <v>100</v>
      </c>
      <c r="E28" s="606"/>
      <c r="F28" s="607"/>
      <c r="G28" s="606"/>
      <c r="H28" s="607"/>
      <c r="I28" s="606"/>
      <c r="J28" s="607"/>
      <c r="K28" s="608"/>
      <c r="L28" s="608"/>
      <c r="M28" s="608"/>
      <c r="N28" s="608"/>
      <c r="O28" s="608"/>
      <c r="P28" s="643"/>
      <c r="Q28" s="742" t="s">
        <v>585</v>
      </c>
      <c r="R28" s="743"/>
      <c r="S28" s="744"/>
    </row>
    <row r="29" spans="1:20" x14ac:dyDescent="0.35">
      <c r="A29" s="1627" t="s">
        <v>519</v>
      </c>
      <c r="B29" s="1628"/>
      <c r="C29" s="1629"/>
      <c r="D29" s="185" t="s">
        <v>105</v>
      </c>
      <c r="E29" s="113">
        <v>0</v>
      </c>
      <c r="F29" s="113">
        <v>0</v>
      </c>
      <c r="G29" s="113">
        <f>+G12</f>
        <v>20</v>
      </c>
      <c r="H29" s="113">
        <f>+H13</f>
        <v>20</v>
      </c>
      <c r="I29" s="113">
        <f>+I14</f>
        <v>20</v>
      </c>
      <c r="J29" s="113">
        <f>+J14</f>
        <v>0</v>
      </c>
      <c r="K29" s="113">
        <f>+K14</f>
        <v>0</v>
      </c>
      <c r="L29" s="113">
        <f>+L16</f>
        <v>5</v>
      </c>
      <c r="M29" s="113">
        <f>+M16+M17</f>
        <v>25</v>
      </c>
      <c r="N29" s="113">
        <f>+N18</f>
        <v>10</v>
      </c>
      <c r="O29" s="113"/>
      <c r="P29" s="114"/>
      <c r="Q29" s="739"/>
      <c r="R29" s="740"/>
      <c r="S29" s="741"/>
    </row>
    <row r="30" spans="1:20" x14ac:dyDescent="0.35">
      <c r="A30" s="1630"/>
      <c r="B30" s="1631"/>
      <c r="C30" s="1632"/>
      <c r="D30" s="188" t="s">
        <v>106</v>
      </c>
      <c r="E30" s="115">
        <f>E29</f>
        <v>0</v>
      </c>
      <c r="F30" s="113">
        <f>SUM(E29:F29)</f>
        <v>0</v>
      </c>
      <c r="G30" s="113">
        <f>SUM(E29:G29)</f>
        <v>20</v>
      </c>
      <c r="H30" s="113">
        <f>SUM(E29:H29)</f>
        <v>40</v>
      </c>
      <c r="I30" s="113">
        <f>SUM(E29:I29)</f>
        <v>60</v>
      </c>
      <c r="J30" s="113">
        <f>SUM(E29:J29)</f>
        <v>60</v>
      </c>
      <c r="K30" s="113">
        <f>SUM(E29:K29)</f>
        <v>60</v>
      </c>
      <c r="L30" s="113">
        <f>SUM(E29:L29)</f>
        <v>65</v>
      </c>
      <c r="M30" s="113">
        <f>SUM(E29:M29)</f>
        <v>90</v>
      </c>
      <c r="N30" s="113">
        <f>SUM(E29:N29)</f>
        <v>100</v>
      </c>
      <c r="O30" s="113">
        <f>SUM(E29:O29)</f>
        <v>100</v>
      </c>
      <c r="P30" s="114">
        <f>SUM(E29:P29)</f>
        <v>100</v>
      </c>
      <c r="Q30" s="288"/>
      <c r="R30" s="137"/>
      <c r="S30" s="289"/>
      <c r="T30" s="137"/>
    </row>
    <row r="31" spans="1:20" x14ac:dyDescent="0.35">
      <c r="A31" s="1614" t="s">
        <v>522</v>
      </c>
      <c r="B31" s="1615"/>
      <c r="C31" s="1616"/>
      <c r="D31" s="190" t="s">
        <v>105</v>
      </c>
      <c r="E31" s="116"/>
      <c r="F31" s="117"/>
      <c r="G31" s="116"/>
      <c r="H31" s="117"/>
      <c r="I31" s="116"/>
      <c r="J31" s="117"/>
      <c r="K31" s="118"/>
      <c r="L31" s="118"/>
      <c r="M31" s="118"/>
      <c r="N31" s="118"/>
      <c r="O31" s="118"/>
      <c r="P31" s="119"/>
      <c r="Q31" s="1697" t="s">
        <v>620</v>
      </c>
      <c r="R31" s="1805"/>
      <c r="S31" s="1620">
        <v>0</v>
      </c>
      <c r="T31" s="137"/>
    </row>
    <row r="32" spans="1:20" ht="21.75" thickBot="1" x14ac:dyDescent="0.4">
      <c r="A32" s="1617"/>
      <c r="B32" s="1618"/>
      <c r="C32" s="1619"/>
      <c r="D32" s="195" t="s">
        <v>482</v>
      </c>
      <c r="E32" s="120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2"/>
      <c r="Q32" s="211" t="s">
        <v>505</v>
      </c>
      <c r="R32" s="215"/>
      <c r="S32" s="1621"/>
    </row>
    <row r="33" spans="17:19" ht="20.25" hidden="1" customHeight="1" x14ac:dyDescent="0.35">
      <c r="Q33" s="1666" t="s">
        <v>711</v>
      </c>
      <c r="R33" s="1666"/>
      <c r="S33" s="1666"/>
    </row>
    <row r="34" spans="17:19" hidden="1" x14ac:dyDescent="0.35">
      <c r="Q34" s="447"/>
      <c r="R34" s="729"/>
      <c r="S34" s="287"/>
    </row>
    <row r="35" spans="17:19" hidden="1" x14ac:dyDescent="0.35">
      <c r="Q35" s="1739" t="s">
        <v>712</v>
      </c>
      <c r="R35" s="1739"/>
      <c r="S35" s="1739"/>
    </row>
    <row r="36" spans="17:19" hidden="1" x14ac:dyDescent="0.35">
      <c r="Q36" s="1978" t="s">
        <v>714</v>
      </c>
      <c r="R36" s="1978"/>
      <c r="S36" s="1978"/>
    </row>
    <row r="37" spans="17:19" hidden="1" x14ac:dyDescent="0.35"/>
  </sheetData>
  <mergeCells count="31">
    <mergeCell ref="A7:B9"/>
    <mergeCell ref="Q9:S9"/>
    <mergeCell ref="Q13:R13"/>
    <mergeCell ref="Q14:R14"/>
    <mergeCell ref="Q24:R24"/>
    <mergeCell ref="A18:C18"/>
    <mergeCell ref="C9:P9"/>
    <mergeCell ref="Q33:S33"/>
    <mergeCell ref="Q35:S35"/>
    <mergeCell ref="Q36:S36"/>
    <mergeCell ref="A10:C11"/>
    <mergeCell ref="E10:P10"/>
    <mergeCell ref="A12:C12"/>
    <mergeCell ref="A31:C32"/>
    <mergeCell ref="Q31:R31"/>
    <mergeCell ref="S31:S32"/>
    <mergeCell ref="A13:C13"/>
    <mergeCell ref="A14:C14"/>
    <mergeCell ref="A28:C28"/>
    <mergeCell ref="A29:C30"/>
    <mergeCell ref="A1:S1"/>
    <mergeCell ref="A2:S2"/>
    <mergeCell ref="A3:B5"/>
    <mergeCell ref="C3:S3"/>
    <mergeCell ref="C4:S4"/>
    <mergeCell ref="C5:S5"/>
    <mergeCell ref="C6:P6"/>
    <mergeCell ref="Q6:S6"/>
    <mergeCell ref="C7:P7"/>
    <mergeCell ref="C8:P8"/>
    <mergeCell ref="Q7:S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19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33"/>
  <sheetViews>
    <sheetView view="pageLayout" zoomScale="80" zoomScaleNormal="62" zoomScalePageLayoutView="80" workbookViewId="0">
      <selection activeCell="B24" sqref="B24"/>
    </sheetView>
  </sheetViews>
  <sheetFormatPr defaultRowHeight="14.25" x14ac:dyDescent="0.2"/>
  <cols>
    <col min="2" max="2" width="17.125" customWidth="1"/>
    <col min="3" max="3" width="37.625" customWidth="1"/>
    <col min="4" max="4" width="16.375" bestFit="1" customWidth="1"/>
    <col min="5" max="6" width="4.875" bestFit="1" customWidth="1"/>
    <col min="7" max="8" width="4.625" bestFit="1" customWidth="1"/>
    <col min="9" max="9" width="5" bestFit="1" customWidth="1"/>
    <col min="10" max="10" width="4.625" bestFit="1" customWidth="1"/>
    <col min="11" max="12" width="5" bestFit="1" customWidth="1"/>
    <col min="13" max="13" width="4.375" bestFit="1" customWidth="1"/>
    <col min="14" max="14" width="4.875" bestFit="1" customWidth="1"/>
    <col min="15" max="15" width="4.625" bestFit="1" customWidth="1"/>
    <col min="16" max="16" width="4.375" bestFit="1" customWidth="1"/>
    <col min="18" max="18" width="16.75" customWidth="1"/>
    <col min="19" max="19" width="22.75" customWidth="1"/>
  </cols>
  <sheetData>
    <row r="1" spans="1:19" ht="21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470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ht="21" x14ac:dyDescent="0.35">
      <c r="A3" s="1671" t="s">
        <v>189</v>
      </c>
      <c r="B3" s="1672"/>
      <c r="C3" s="1678"/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" x14ac:dyDescent="0.35">
      <c r="A4" s="1673"/>
      <c r="B4" s="1674"/>
      <c r="C4" s="2014" t="s">
        <v>898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19" ht="21.75" thickBot="1" x14ac:dyDescent="0.4">
      <c r="A5" s="1675"/>
      <c r="B5" s="1676"/>
      <c r="C5" s="1734"/>
      <c r="D5" s="1734"/>
      <c r="E5" s="1734"/>
      <c r="F5" s="1734"/>
      <c r="G5" s="1734"/>
      <c r="H5" s="1734"/>
      <c r="I5" s="1734"/>
      <c r="J5" s="1734"/>
      <c r="K5" s="1734"/>
      <c r="L5" s="1734"/>
      <c r="M5" s="1734"/>
      <c r="N5" s="1734"/>
      <c r="O5" s="1734"/>
      <c r="P5" s="1734"/>
      <c r="Q5" s="1734"/>
      <c r="R5" s="1734"/>
      <c r="S5" s="1735"/>
    </row>
    <row r="6" spans="1:19" ht="21" x14ac:dyDescent="0.35">
      <c r="A6" s="952" t="s">
        <v>260</v>
      </c>
      <c r="B6" s="389"/>
      <c r="C6" s="1707" t="s">
        <v>1034</v>
      </c>
      <c r="D6" s="1707"/>
      <c r="E6" s="1707"/>
      <c r="F6" s="1707"/>
      <c r="G6" s="1707"/>
      <c r="H6" s="1707"/>
      <c r="I6" s="1707"/>
      <c r="J6" s="1707"/>
      <c r="K6" s="1707"/>
      <c r="L6" s="1707"/>
      <c r="M6" s="1707"/>
      <c r="N6" s="1707"/>
      <c r="O6" s="1707"/>
      <c r="P6" s="1694"/>
      <c r="Q6" s="1693" t="s">
        <v>586</v>
      </c>
      <c r="R6" s="1707"/>
      <c r="S6" s="1694"/>
    </row>
    <row r="7" spans="1:19" ht="21" x14ac:dyDescent="0.35">
      <c r="A7" s="1786" t="s">
        <v>99</v>
      </c>
      <c r="B7" s="1787"/>
      <c r="C7" s="1651" t="s">
        <v>899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2019" t="s">
        <v>431</v>
      </c>
      <c r="R7" s="2020"/>
      <c r="S7" s="2021"/>
    </row>
    <row r="8" spans="1:19" ht="21" x14ac:dyDescent="0.35">
      <c r="A8" s="1646"/>
      <c r="B8" s="1647"/>
      <c r="C8" s="1885" t="s">
        <v>900</v>
      </c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89" t="s">
        <v>616</v>
      </c>
      <c r="R8" s="222"/>
      <c r="S8" s="91"/>
    </row>
    <row r="9" spans="1:19" ht="21" x14ac:dyDescent="0.35">
      <c r="A9" s="1646"/>
      <c r="B9" s="2027"/>
      <c r="C9" s="2028" t="s">
        <v>918</v>
      </c>
      <c r="D9" s="2025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1760" t="s">
        <v>910</v>
      </c>
      <c r="R9" s="1761"/>
      <c r="S9" s="1762"/>
    </row>
    <row r="10" spans="1:19" ht="21.75" thickBot="1" x14ac:dyDescent="0.4">
      <c r="A10" s="982"/>
      <c r="B10" s="983"/>
      <c r="C10" s="995" t="s">
        <v>919</v>
      </c>
      <c r="D10" s="996"/>
      <c r="E10" s="992"/>
      <c r="F10" s="992"/>
      <c r="G10" s="992"/>
      <c r="H10" s="992"/>
      <c r="I10" s="992"/>
      <c r="J10" s="992"/>
      <c r="K10" s="992"/>
      <c r="L10" s="992"/>
      <c r="M10" s="992"/>
      <c r="N10" s="992"/>
      <c r="O10" s="992"/>
      <c r="P10" s="993"/>
      <c r="Q10" s="987"/>
      <c r="R10" s="988"/>
      <c r="S10" s="989"/>
    </row>
    <row r="11" spans="1:19" ht="21" x14ac:dyDescent="0.35">
      <c r="A11" s="1655" t="s">
        <v>532</v>
      </c>
      <c r="B11" s="1656"/>
      <c r="C11" s="1656"/>
      <c r="D11" s="956" t="s">
        <v>597</v>
      </c>
      <c r="E11" s="1660" t="s">
        <v>594</v>
      </c>
      <c r="F11" s="1660"/>
      <c r="G11" s="1660"/>
      <c r="H11" s="1660"/>
      <c r="I11" s="1660"/>
      <c r="J11" s="1660"/>
      <c r="K11" s="1660"/>
      <c r="L11" s="1660"/>
      <c r="M11" s="1660"/>
      <c r="N11" s="1660"/>
      <c r="O11" s="1660"/>
      <c r="P11" s="1661"/>
      <c r="Q11" s="485"/>
      <c r="R11" s="445"/>
      <c r="S11" s="590"/>
    </row>
    <row r="12" spans="1:19" ht="21.75" thickBot="1" x14ac:dyDescent="0.4">
      <c r="A12" s="1657"/>
      <c r="B12" s="1658"/>
      <c r="C12" s="1658"/>
      <c r="D12" s="178" t="s">
        <v>521</v>
      </c>
      <c r="E12" s="223" t="s">
        <v>0</v>
      </c>
      <c r="F12" s="224" t="s">
        <v>1</v>
      </c>
      <c r="G12" s="225" t="s">
        <v>2</v>
      </c>
      <c r="H12" s="226" t="s">
        <v>3</v>
      </c>
      <c r="I12" s="226" t="s">
        <v>4</v>
      </c>
      <c r="J12" s="226" t="s">
        <v>5</v>
      </c>
      <c r="K12" s="226" t="s">
        <v>6</v>
      </c>
      <c r="L12" s="226" t="s">
        <v>7</v>
      </c>
      <c r="M12" s="226" t="s">
        <v>8</v>
      </c>
      <c r="N12" s="226" t="s">
        <v>9</v>
      </c>
      <c r="O12" s="226" t="s">
        <v>10</v>
      </c>
      <c r="P12" s="227" t="s">
        <v>11</v>
      </c>
      <c r="Q12" s="847"/>
      <c r="R12" s="15"/>
      <c r="S12" s="846"/>
    </row>
    <row r="13" spans="1:19" ht="21.75" thickBot="1" x14ac:dyDescent="0.4">
      <c r="A13" s="1662" t="s">
        <v>901</v>
      </c>
      <c r="B13" s="1663"/>
      <c r="C13" s="1664"/>
      <c r="D13" s="212"/>
      <c r="E13" s="360"/>
      <c r="F13" s="630"/>
      <c r="G13" s="544"/>
      <c r="H13" s="544"/>
      <c r="I13" s="544"/>
      <c r="J13" s="631"/>
      <c r="K13" s="544"/>
      <c r="L13" s="544"/>
      <c r="M13" s="544"/>
      <c r="N13" s="544"/>
      <c r="O13" s="544"/>
      <c r="P13" s="364"/>
      <c r="Q13" s="336" t="s">
        <v>550</v>
      </c>
      <c r="R13" s="337"/>
      <c r="S13" s="338" t="s">
        <v>535</v>
      </c>
    </row>
    <row r="14" spans="1:19" ht="21" x14ac:dyDescent="0.35">
      <c r="A14" s="953" t="s">
        <v>902</v>
      </c>
      <c r="B14" s="954"/>
      <c r="C14" s="955"/>
      <c r="D14" s="286">
        <v>10</v>
      </c>
      <c r="E14" s="365"/>
      <c r="F14" s="548"/>
      <c r="G14" s="547"/>
      <c r="H14" s="547"/>
      <c r="I14" s="547"/>
      <c r="J14" s="633"/>
      <c r="K14" s="509">
        <v>10</v>
      </c>
      <c r="L14" s="547"/>
      <c r="M14" s="547"/>
      <c r="N14" s="547"/>
      <c r="O14" s="547"/>
      <c r="P14" s="368"/>
      <c r="Q14" s="1250" t="s">
        <v>1089</v>
      </c>
      <c r="R14" s="128"/>
      <c r="S14" s="1251" t="s">
        <v>115</v>
      </c>
    </row>
    <row r="15" spans="1:19" ht="21" x14ac:dyDescent="0.35">
      <c r="A15" s="953" t="s">
        <v>903</v>
      </c>
      <c r="B15" s="954"/>
      <c r="C15" s="955"/>
      <c r="D15" s="286">
        <v>30</v>
      </c>
      <c r="E15" s="365"/>
      <c r="F15" s="548"/>
      <c r="G15" s="547"/>
      <c r="H15" s="547"/>
      <c r="I15" s="547"/>
      <c r="J15" s="633"/>
      <c r="K15" s="509">
        <v>15</v>
      </c>
      <c r="L15" s="509">
        <v>15</v>
      </c>
      <c r="M15" s="547"/>
      <c r="N15" s="547"/>
      <c r="O15" s="547"/>
      <c r="P15" s="368"/>
      <c r="Q15" s="1723"/>
      <c r="R15" s="1724"/>
      <c r="S15" s="92"/>
    </row>
    <row r="16" spans="1:19" ht="21" x14ac:dyDescent="0.35">
      <c r="A16" s="2029" t="s">
        <v>904</v>
      </c>
      <c r="B16" s="2030"/>
      <c r="C16" s="2031"/>
      <c r="D16" s="286">
        <v>20</v>
      </c>
      <c r="E16" s="365"/>
      <c r="F16" s="548"/>
      <c r="G16" s="547"/>
      <c r="H16" s="969"/>
      <c r="I16" s="547"/>
      <c r="J16" s="633"/>
      <c r="K16" s="547"/>
      <c r="L16" s="509">
        <v>20</v>
      </c>
      <c r="M16" s="547"/>
      <c r="N16" s="547"/>
      <c r="O16" s="547"/>
      <c r="P16" s="368"/>
      <c r="Q16" s="341"/>
      <c r="R16" s="96"/>
      <c r="S16" s="1002"/>
    </row>
    <row r="17" spans="1:20" ht="21.75" thickBot="1" x14ac:dyDescent="0.4">
      <c r="A17" s="1641" t="s">
        <v>905</v>
      </c>
      <c r="B17" s="1642"/>
      <c r="C17" s="1643"/>
      <c r="D17" s="213">
        <v>5</v>
      </c>
      <c r="E17" s="233"/>
      <c r="F17" s="548"/>
      <c r="G17" s="547"/>
      <c r="H17" s="161"/>
      <c r="I17" s="547"/>
      <c r="J17" s="633"/>
      <c r="K17" s="547"/>
      <c r="L17" s="509">
        <v>5</v>
      </c>
      <c r="M17" s="547"/>
      <c r="N17" s="547"/>
      <c r="O17" s="547"/>
      <c r="P17" s="368"/>
      <c r="Q17" s="1003"/>
      <c r="R17" s="1004"/>
      <c r="S17" s="1006"/>
      <c r="T17" s="1005"/>
    </row>
    <row r="18" spans="1:20" ht="21.75" thickBot="1" x14ac:dyDescent="0.4">
      <c r="A18" s="1635" t="s">
        <v>906</v>
      </c>
      <c r="B18" s="1636"/>
      <c r="C18" s="1637"/>
      <c r="D18" s="214"/>
      <c r="E18" s="93"/>
      <c r="F18" s="263"/>
      <c r="G18" s="161"/>
      <c r="H18" s="267"/>
      <c r="I18" s="161"/>
      <c r="J18" s="268"/>
      <c r="K18" s="161"/>
      <c r="L18" s="161"/>
      <c r="M18" s="161"/>
      <c r="N18" s="161"/>
      <c r="O18" s="161"/>
      <c r="P18" s="243"/>
      <c r="Q18" s="336" t="s">
        <v>541</v>
      </c>
      <c r="R18" s="337"/>
      <c r="S18" s="506"/>
    </row>
    <row r="19" spans="1:20" ht="21" x14ac:dyDescent="0.35">
      <c r="A19" s="949" t="s">
        <v>907</v>
      </c>
      <c r="B19" s="950"/>
      <c r="C19" s="951"/>
      <c r="D19" s="214">
        <v>20</v>
      </c>
      <c r="E19" s="93"/>
      <c r="F19" s="263"/>
      <c r="G19" s="161"/>
      <c r="H19" s="267"/>
      <c r="I19" s="161"/>
      <c r="J19" s="268"/>
      <c r="K19" s="161"/>
      <c r="L19" s="161"/>
      <c r="M19" s="161"/>
      <c r="N19" s="161"/>
      <c r="O19" s="159">
        <v>20</v>
      </c>
      <c r="P19" s="243"/>
      <c r="Q19" s="135" t="s">
        <v>481</v>
      </c>
      <c r="R19" s="222"/>
      <c r="S19" s="201"/>
    </row>
    <row r="20" spans="1:20" ht="21.75" thickBot="1" x14ac:dyDescent="0.4">
      <c r="A20" s="949" t="s">
        <v>908</v>
      </c>
      <c r="B20" s="950"/>
      <c r="C20" s="951"/>
      <c r="D20" s="214">
        <v>15</v>
      </c>
      <c r="E20" s="93"/>
      <c r="F20" s="263"/>
      <c r="G20" s="161"/>
      <c r="H20" s="267"/>
      <c r="I20" s="161"/>
      <c r="J20" s="268"/>
      <c r="K20" s="161"/>
      <c r="L20" s="161"/>
      <c r="M20" s="161"/>
      <c r="N20" s="161"/>
      <c r="O20" s="159">
        <v>15</v>
      </c>
      <c r="P20" s="243"/>
      <c r="Q20" s="383"/>
      <c r="R20" s="458"/>
      <c r="S20" s="351"/>
    </row>
    <row r="21" spans="1:20" ht="21.75" thickBot="1" x14ac:dyDescent="0.4">
      <c r="A21" s="949"/>
      <c r="B21" s="950"/>
      <c r="C21" s="951"/>
      <c r="D21" s="214"/>
      <c r="E21" s="93"/>
      <c r="F21" s="263"/>
      <c r="G21" s="161"/>
      <c r="H21" s="267"/>
      <c r="I21" s="161"/>
      <c r="J21" s="268"/>
      <c r="K21" s="161"/>
      <c r="L21" s="161"/>
      <c r="M21" s="161"/>
      <c r="N21" s="161"/>
      <c r="O21" s="161"/>
      <c r="P21" s="243"/>
      <c r="Q21" s="336" t="s">
        <v>542</v>
      </c>
      <c r="R21" s="337"/>
      <c r="S21" s="506"/>
    </row>
    <row r="22" spans="1:20" ht="21" x14ac:dyDescent="0.35">
      <c r="A22" s="1635"/>
      <c r="B22" s="1636"/>
      <c r="C22" s="1637"/>
      <c r="D22" s="214"/>
      <c r="E22" s="93"/>
      <c r="F22" s="267"/>
      <c r="G22" s="161"/>
      <c r="H22" s="267"/>
      <c r="I22" s="161"/>
      <c r="J22" s="268"/>
      <c r="K22" s="161"/>
      <c r="L22" s="161"/>
      <c r="M22" s="161"/>
      <c r="N22" s="161"/>
      <c r="O22" s="161"/>
      <c r="P22" s="243"/>
      <c r="Q22" s="15"/>
      <c r="R22" s="222"/>
      <c r="S22" s="201"/>
    </row>
    <row r="23" spans="1:20" ht="21.75" thickBot="1" x14ac:dyDescent="0.4">
      <c r="A23" s="949"/>
      <c r="B23" s="950"/>
      <c r="C23" s="951"/>
      <c r="D23" s="214"/>
      <c r="E23" s="93"/>
      <c r="F23" s="240"/>
      <c r="G23" s="239"/>
      <c r="H23" s="240"/>
      <c r="I23" s="239"/>
      <c r="J23" s="240"/>
      <c r="K23" s="494"/>
      <c r="L23" s="494"/>
      <c r="M23" s="494"/>
      <c r="N23" s="494"/>
      <c r="O23" s="494"/>
      <c r="P23" s="243"/>
      <c r="Q23" s="844"/>
      <c r="R23" s="90"/>
      <c r="S23" s="91"/>
    </row>
    <row r="24" spans="1:20" ht="21.75" thickBot="1" x14ac:dyDescent="0.4">
      <c r="A24" s="949"/>
      <c r="B24" s="950"/>
      <c r="C24" s="951"/>
      <c r="D24" s="214"/>
      <c r="E24" s="93"/>
      <c r="F24" s="240"/>
      <c r="G24" s="93"/>
      <c r="H24" s="244"/>
      <c r="I24" s="93"/>
      <c r="J24" s="244"/>
      <c r="K24" s="536"/>
      <c r="L24" s="494"/>
      <c r="M24" s="494"/>
      <c r="N24" s="494"/>
      <c r="O24" s="494"/>
      <c r="P24" s="243"/>
      <c r="Q24" s="2032" t="s">
        <v>537</v>
      </c>
      <c r="R24" s="1988"/>
      <c r="S24" s="1989"/>
    </row>
    <row r="25" spans="1:20" ht="21" x14ac:dyDescent="0.35">
      <c r="A25" s="949"/>
      <c r="B25" s="950"/>
      <c r="C25" s="951"/>
      <c r="D25" s="214"/>
      <c r="E25" s="93"/>
      <c r="F25" s="240"/>
      <c r="G25" s="93"/>
      <c r="H25" s="244"/>
      <c r="I25" s="93"/>
      <c r="J25" s="244"/>
      <c r="K25" s="536"/>
      <c r="L25" s="494"/>
      <c r="M25" s="494"/>
      <c r="N25" s="494"/>
      <c r="O25" s="494"/>
      <c r="P25" s="243"/>
      <c r="Q25" s="1851" t="s">
        <v>12</v>
      </c>
      <c r="R25" s="1852"/>
      <c r="S25" s="227" t="s">
        <v>13</v>
      </c>
    </row>
    <row r="26" spans="1:20" ht="21" x14ac:dyDescent="0.35">
      <c r="A26" s="949"/>
      <c r="B26" s="950"/>
      <c r="C26" s="951"/>
      <c r="D26" s="214"/>
      <c r="E26" s="93"/>
      <c r="F26" s="240"/>
      <c r="G26" s="93"/>
      <c r="H26" s="244"/>
      <c r="I26" s="93"/>
      <c r="J26" s="244"/>
      <c r="K26" s="536"/>
      <c r="L26" s="494"/>
      <c r="M26" s="494"/>
      <c r="N26" s="494"/>
      <c r="O26" s="494"/>
      <c r="P26" s="243"/>
      <c r="Q26" s="994"/>
      <c r="R26" s="991"/>
      <c r="S26" s="102"/>
    </row>
    <row r="27" spans="1:20" ht="21" x14ac:dyDescent="0.35">
      <c r="A27" s="949"/>
      <c r="B27" s="950"/>
      <c r="C27" s="951"/>
      <c r="D27" s="214"/>
      <c r="E27" s="93"/>
      <c r="F27" s="240"/>
      <c r="G27" s="93"/>
      <c r="H27" s="244"/>
      <c r="I27" s="93"/>
      <c r="J27" s="244"/>
      <c r="K27" s="536"/>
      <c r="L27" s="494"/>
      <c r="M27" s="494"/>
      <c r="N27" s="494"/>
      <c r="O27" s="494"/>
      <c r="P27" s="243"/>
      <c r="Q27" s="990"/>
      <c r="R27" s="991"/>
      <c r="S27" s="102"/>
    </row>
    <row r="28" spans="1:20" ht="21.75" thickBot="1" x14ac:dyDescent="0.4">
      <c r="A28" s="1159"/>
      <c r="B28" s="1160"/>
      <c r="C28" s="1161"/>
      <c r="D28" s="180"/>
      <c r="E28" s="104"/>
      <c r="F28" s="628"/>
      <c r="G28" s="104"/>
      <c r="H28" s="105"/>
      <c r="I28" s="104"/>
      <c r="J28" s="105"/>
      <c r="K28" s="1226"/>
      <c r="L28" s="1227"/>
      <c r="M28" s="1227"/>
      <c r="N28" s="1227"/>
      <c r="O28" s="1227"/>
      <c r="P28" s="584"/>
      <c r="Q28" s="985" t="s">
        <v>14</v>
      </c>
      <c r="R28" s="986"/>
      <c r="S28" s="716"/>
    </row>
    <row r="29" spans="1:20" ht="21.75" thickBot="1" x14ac:dyDescent="0.4">
      <c r="A29" s="1622" t="s">
        <v>98</v>
      </c>
      <c r="B29" s="1623"/>
      <c r="C29" s="1624"/>
      <c r="D29" s="126">
        <f>SUM(D13:D28)</f>
        <v>100</v>
      </c>
      <c r="E29" s="606"/>
      <c r="F29" s="607"/>
      <c r="G29" s="606"/>
      <c r="H29" s="607"/>
      <c r="I29" s="606"/>
      <c r="J29" s="607"/>
      <c r="K29" s="608"/>
      <c r="L29" s="608"/>
      <c r="M29" s="608"/>
      <c r="N29" s="608"/>
      <c r="O29" s="608"/>
      <c r="P29" s="609"/>
      <c r="Q29" s="976" t="s">
        <v>585</v>
      </c>
      <c r="R29" s="977"/>
      <c r="S29" s="978"/>
    </row>
    <row r="30" spans="1:20" ht="21" x14ac:dyDescent="0.35">
      <c r="A30" s="1627" t="s">
        <v>519</v>
      </c>
      <c r="B30" s="1628"/>
      <c r="C30" s="1629"/>
      <c r="D30" s="185" t="s">
        <v>105</v>
      </c>
      <c r="E30" s="113">
        <f t="shared" ref="E30:P30" si="0">SUM(E13:E28)</f>
        <v>0</v>
      </c>
      <c r="F30" s="113">
        <f t="shared" si="0"/>
        <v>0</v>
      </c>
      <c r="G30" s="113">
        <f t="shared" si="0"/>
        <v>0</v>
      </c>
      <c r="H30" s="113">
        <f t="shared" si="0"/>
        <v>0</v>
      </c>
      <c r="I30" s="113">
        <f t="shared" si="0"/>
        <v>0</v>
      </c>
      <c r="J30" s="113">
        <f t="shared" si="0"/>
        <v>0</v>
      </c>
      <c r="K30" s="113">
        <f t="shared" si="0"/>
        <v>25</v>
      </c>
      <c r="L30" s="113">
        <f t="shared" si="0"/>
        <v>40</v>
      </c>
      <c r="M30" s="113">
        <f t="shared" si="0"/>
        <v>0</v>
      </c>
      <c r="N30" s="113">
        <f t="shared" si="0"/>
        <v>0</v>
      </c>
      <c r="O30" s="113">
        <f t="shared" si="0"/>
        <v>35</v>
      </c>
      <c r="P30" s="113">
        <f t="shared" si="0"/>
        <v>0</v>
      </c>
      <c r="Q30" s="979"/>
      <c r="R30" s="980"/>
      <c r="S30" s="981"/>
    </row>
    <row r="31" spans="1:20" ht="21" x14ac:dyDescent="0.35">
      <c r="A31" s="1630"/>
      <c r="B31" s="1631"/>
      <c r="C31" s="1632"/>
      <c r="D31" s="188" t="s">
        <v>106</v>
      </c>
      <c r="E31" s="115">
        <f>E30</f>
        <v>0</v>
      </c>
      <c r="F31" s="113">
        <f>SUM(E30:F30)</f>
        <v>0</v>
      </c>
      <c r="G31" s="113">
        <f>SUM(E30:G30)</f>
        <v>0</v>
      </c>
      <c r="H31" s="113">
        <f>SUM(E30:H30)</f>
        <v>0</v>
      </c>
      <c r="I31" s="113">
        <f>SUM(E30:I30)</f>
        <v>0</v>
      </c>
      <c r="J31" s="113">
        <f>SUM(E30:J30)</f>
        <v>0</v>
      </c>
      <c r="K31" s="113">
        <f>SUM(E30:K30)</f>
        <v>25</v>
      </c>
      <c r="L31" s="113">
        <f>SUM(E30:L30)</f>
        <v>65</v>
      </c>
      <c r="M31" s="113">
        <f>SUM(E30:M30)</f>
        <v>65</v>
      </c>
      <c r="N31" s="113">
        <f>SUM(E30:N30)</f>
        <v>65</v>
      </c>
      <c r="O31" s="113">
        <f>SUM(E30:O30)</f>
        <v>100</v>
      </c>
      <c r="P31" s="114">
        <f>SUM(E30:P30)</f>
        <v>100</v>
      </c>
      <c r="Q31" s="288"/>
      <c r="R31" s="137"/>
      <c r="S31" s="289"/>
    </row>
    <row r="32" spans="1:20" ht="21" x14ac:dyDescent="0.35">
      <c r="A32" s="1614" t="s">
        <v>522</v>
      </c>
      <c r="B32" s="1615"/>
      <c r="C32" s="1616"/>
      <c r="D32" s="190" t="s">
        <v>105</v>
      </c>
      <c r="E32" s="116"/>
      <c r="F32" s="117"/>
      <c r="G32" s="116"/>
      <c r="H32" s="117"/>
      <c r="I32" s="116"/>
      <c r="J32" s="117"/>
      <c r="K32" s="118"/>
      <c r="L32" s="118"/>
      <c r="M32" s="118"/>
      <c r="N32" s="118"/>
      <c r="O32" s="118"/>
      <c r="P32" s="119"/>
      <c r="Q32" s="1697" t="s">
        <v>620</v>
      </c>
      <c r="R32" s="1805"/>
      <c r="S32" s="1620">
        <v>0</v>
      </c>
    </row>
    <row r="33" spans="1:19" ht="21.75" thickBot="1" x14ac:dyDescent="0.4">
      <c r="A33" s="1617"/>
      <c r="B33" s="1618"/>
      <c r="C33" s="1619"/>
      <c r="D33" s="970" t="s">
        <v>909</v>
      </c>
      <c r="E33" s="120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2"/>
      <c r="Q33" s="211" t="s">
        <v>505</v>
      </c>
      <c r="R33" s="215"/>
      <c r="S33" s="1621"/>
    </row>
  </sheetData>
  <mergeCells count="29">
    <mergeCell ref="S32:S33"/>
    <mergeCell ref="A16:C16"/>
    <mergeCell ref="A22:C22"/>
    <mergeCell ref="A30:C31"/>
    <mergeCell ref="A32:C33"/>
    <mergeCell ref="Q32:R32"/>
    <mergeCell ref="A18:C18"/>
    <mergeCell ref="A29:C29"/>
    <mergeCell ref="Q25:R25"/>
    <mergeCell ref="Q24:S24"/>
    <mergeCell ref="A11:C12"/>
    <mergeCell ref="E11:P11"/>
    <mergeCell ref="A13:C13"/>
    <mergeCell ref="A17:C17"/>
    <mergeCell ref="Q15:R15"/>
    <mergeCell ref="C6:P6"/>
    <mergeCell ref="Q6:S6"/>
    <mergeCell ref="A7:B9"/>
    <mergeCell ref="C7:P7"/>
    <mergeCell ref="Q7:S7"/>
    <mergeCell ref="C8:P8"/>
    <mergeCell ref="C9:P9"/>
    <mergeCell ref="Q9:S9"/>
    <mergeCell ref="A1:S1"/>
    <mergeCell ref="A2:S2"/>
    <mergeCell ref="A3:B5"/>
    <mergeCell ref="C3:S3"/>
    <mergeCell ref="C4:S4"/>
    <mergeCell ref="C5:S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&amp;R&amp;"Angsana New,ธรรมดา"&amp;28 20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32"/>
  <sheetViews>
    <sheetView view="pageLayout" zoomScale="70" zoomScaleNormal="90" zoomScalePageLayoutView="70" workbookViewId="0">
      <selection activeCell="S10" sqref="S10"/>
    </sheetView>
  </sheetViews>
  <sheetFormatPr defaultColWidth="8.75" defaultRowHeight="21" x14ac:dyDescent="0.35"/>
  <cols>
    <col min="1" max="1" width="9" style="15" customWidth="1"/>
    <col min="2" max="2" width="15.375" style="15" customWidth="1"/>
    <col min="3" max="3" width="35.625" style="15" customWidth="1"/>
    <col min="4" max="4" width="17.5" style="15" customWidth="1"/>
    <col min="5" max="5" width="3.875" style="15" bestFit="1" customWidth="1"/>
    <col min="6" max="6" width="4.25" style="15" bestFit="1" customWidth="1"/>
    <col min="7" max="8" width="3.875" style="15" bestFit="1" customWidth="1"/>
    <col min="9" max="9" width="4.25" style="15" bestFit="1" customWidth="1"/>
    <col min="10" max="10" width="3.875" style="15" bestFit="1" customWidth="1"/>
    <col min="11" max="11" width="4.375" style="15" bestFit="1" customWidth="1"/>
    <col min="12" max="12" width="4.25" style="15" bestFit="1" customWidth="1"/>
    <col min="13" max="16" width="3.875" style="15" bestFit="1" customWidth="1"/>
    <col min="17" max="17" width="9" style="15" customWidth="1"/>
    <col min="18" max="18" width="31.5" style="15" customWidth="1"/>
    <col min="19" max="19" width="16.8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556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s="287" customFormat="1" ht="21.6" customHeight="1" x14ac:dyDescent="0.35">
      <c r="A3" s="1671" t="s">
        <v>773</v>
      </c>
      <c r="B3" s="1672"/>
      <c r="C3" s="1869" t="s">
        <v>778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217"/>
      <c r="R3" s="217"/>
      <c r="S3" s="218"/>
    </row>
    <row r="4" spans="1:19" s="287" customFormat="1" ht="21.6" customHeight="1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219"/>
      <c r="R4" s="219"/>
      <c r="S4" s="220"/>
    </row>
    <row r="5" spans="1:19" x14ac:dyDescent="0.35">
      <c r="A5" s="1683" t="s">
        <v>776</v>
      </c>
      <c r="B5" s="1684"/>
      <c r="C5" s="1712" t="s">
        <v>1035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531</v>
      </c>
      <c r="R5" s="1707"/>
      <c r="S5" s="1694"/>
    </row>
    <row r="6" spans="1:19" ht="20.25" customHeight="1" x14ac:dyDescent="0.35">
      <c r="A6" s="1685"/>
      <c r="B6" s="1686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695" t="s">
        <v>605</v>
      </c>
      <c r="R6" s="2033"/>
      <c r="S6" s="1696"/>
    </row>
    <row r="7" spans="1:19" ht="20.25" customHeight="1" x14ac:dyDescent="0.35">
      <c r="A7" s="1786" t="s">
        <v>99</v>
      </c>
      <c r="B7" s="1787"/>
      <c r="C7" s="795" t="s">
        <v>779</v>
      </c>
      <c r="D7" s="782"/>
      <c r="E7" s="764"/>
      <c r="F7" s="764"/>
      <c r="G7" s="764"/>
      <c r="H7" s="764"/>
      <c r="I7" s="764"/>
      <c r="J7" s="764"/>
      <c r="K7" s="764"/>
      <c r="L7" s="764"/>
      <c r="M7" s="764"/>
      <c r="N7" s="764"/>
      <c r="O7" s="764"/>
      <c r="P7" s="765"/>
      <c r="Q7" s="2034" t="s">
        <v>616</v>
      </c>
      <c r="R7" s="2035"/>
      <c r="S7" s="2036"/>
    </row>
    <row r="8" spans="1:19" ht="20.25" customHeight="1" thickBot="1" x14ac:dyDescent="0.4">
      <c r="A8" s="1648"/>
      <c r="B8" s="1649"/>
      <c r="C8" s="877" t="s">
        <v>780</v>
      </c>
      <c r="D8" s="797"/>
      <c r="E8" s="782"/>
      <c r="F8" s="782"/>
      <c r="G8" s="782"/>
      <c r="H8" s="782"/>
      <c r="I8" s="782"/>
      <c r="J8" s="782"/>
      <c r="K8" s="782"/>
      <c r="L8" s="782"/>
      <c r="M8" s="782"/>
      <c r="N8" s="782"/>
      <c r="O8" s="782"/>
      <c r="P8" s="798"/>
      <c r="Q8" s="2037" t="s">
        <v>93</v>
      </c>
      <c r="R8" s="2038"/>
      <c r="S8" s="2039"/>
    </row>
    <row r="9" spans="1:19" ht="21.75" thickBot="1" x14ac:dyDescent="0.4">
      <c r="A9" s="1655" t="s">
        <v>532</v>
      </c>
      <c r="B9" s="1656"/>
      <c r="C9" s="1656"/>
      <c r="D9" s="216" t="s">
        <v>603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ht="18.75" customHeight="1" x14ac:dyDescent="0.35">
      <c r="A10" s="1657"/>
      <c r="B10" s="1658"/>
      <c r="C10" s="1658"/>
      <c r="D10" s="199" t="s">
        <v>96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5" t="s">
        <v>11</v>
      </c>
      <c r="Q10" s="767" t="s">
        <v>1090</v>
      </c>
      <c r="R10" s="222"/>
      <c r="S10" s="92" t="s">
        <v>1091</v>
      </c>
    </row>
    <row r="11" spans="1:19" x14ac:dyDescent="0.35">
      <c r="A11" s="1662" t="s">
        <v>558</v>
      </c>
      <c r="B11" s="1663"/>
      <c r="C11" s="1664"/>
      <c r="D11" s="543"/>
      <c r="E11" s="360"/>
      <c r="F11" s="362"/>
      <c r="G11" s="360"/>
      <c r="H11" s="362"/>
      <c r="I11" s="360"/>
      <c r="J11" s="363"/>
      <c r="K11" s="360"/>
      <c r="L11" s="360"/>
      <c r="M11" s="360"/>
      <c r="N11" s="360"/>
      <c r="O11" s="360"/>
      <c r="P11" s="454"/>
      <c r="Q11" s="498"/>
      <c r="R11" s="375"/>
      <c r="S11" s="714"/>
    </row>
    <row r="12" spans="1:19" ht="21.75" thickBot="1" x14ac:dyDescent="0.4">
      <c r="A12" s="1641" t="s">
        <v>559</v>
      </c>
      <c r="B12" s="1642"/>
      <c r="C12" s="1643"/>
      <c r="D12" s="546">
        <v>15</v>
      </c>
      <c r="E12" s="340">
        <v>3</v>
      </c>
      <c r="F12" s="340">
        <v>3</v>
      </c>
      <c r="G12" s="340">
        <v>3</v>
      </c>
      <c r="H12" s="340">
        <v>3</v>
      </c>
      <c r="I12" s="340">
        <v>3</v>
      </c>
      <c r="J12" s="236"/>
      <c r="K12" s="233"/>
      <c r="L12" s="233"/>
      <c r="M12" s="233"/>
      <c r="N12" s="233"/>
      <c r="O12" s="233"/>
      <c r="P12" s="238"/>
      <c r="Q12" s="137"/>
      <c r="R12" s="715"/>
      <c r="S12" s="289"/>
    </row>
    <row r="13" spans="1:19" ht="21.75" thickBot="1" x14ac:dyDescent="0.4">
      <c r="A13" s="1641" t="s">
        <v>560</v>
      </c>
      <c r="B13" s="1642"/>
      <c r="C13" s="1643"/>
      <c r="D13" s="546">
        <v>50</v>
      </c>
      <c r="E13" s="233"/>
      <c r="F13" s="234"/>
      <c r="G13" s="233"/>
      <c r="H13" s="295">
        <v>10</v>
      </c>
      <c r="I13" s="295">
        <v>10</v>
      </c>
      <c r="J13" s="295">
        <v>10</v>
      </c>
      <c r="K13" s="295">
        <v>10</v>
      </c>
      <c r="L13" s="350">
        <v>10</v>
      </c>
      <c r="M13" s="233"/>
      <c r="N13" s="233"/>
      <c r="O13" s="233"/>
      <c r="P13" s="238"/>
      <c r="Q13" s="336" t="s">
        <v>541</v>
      </c>
      <c r="R13" s="337"/>
      <c r="S13" s="506"/>
    </row>
    <row r="14" spans="1:19" x14ac:dyDescent="0.35">
      <c r="A14" s="1641" t="s">
        <v>561</v>
      </c>
      <c r="B14" s="1642"/>
      <c r="C14" s="1643"/>
      <c r="D14" s="282"/>
      <c r="E14" s="93"/>
      <c r="F14" s="244"/>
      <c r="G14" s="93"/>
      <c r="H14" s="93"/>
      <c r="I14" s="245"/>
      <c r="J14" s="93"/>
      <c r="K14" s="93"/>
      <c r="L14" s="245"/>
      <c r="M14" s="93"/>
      <c r="N14" s="93"/>
      <c r="O14" s="93"/>
      <c r="P14" s="94"/>
      <c r="Q14" s="135" t="s">
        <v>554</v>
      </c>
      <c r="R14" s="507"/>
      <c r="S14" s="201"/>
    </row>
    <row r="15" spans="1:19" ht="21.75" thickBot="1" x14ac:dyDescent="0.4">
      <c r="A15" s="772" t="s">
        <v>562</v>
      </c>
      <c r="B15" s="281"/>
      <c r="C15" s="282"/>
      <c r="D15" s="282"/>
      <c r="E15" s="93"/>
      <c r="F15" s="244"/>
      <c r="G15" s="93"/>
      <c r="H15" s="244"/>
      <c r="I15" s="93"/>
      <c r="J15" s="245"/>
      <c r="K15" s="93"/>
      <c r="L15" s="93"/>
      <c r="M15" s="93"/>
      <c r="N15" s="93"/>
      <c r="O15" s="93"/>
      <c r="P15" s="94"/>
      <c r="Q15" s="89"/>
      <c r="R15" s="90"/>
      <c r="S15" s="91"/>
    </row>
    <row r="16" spans="1:19" ht="21.75" thickBot="1" x14ac:dyDescent="0.4">
      <c r="A16" s="769" t="s">
        <v>563</v>
      </c>
      <c r="B16" s="770"/>
      <c r="C16" s="771"/>
      <c r="D16" s="788"/>
      <c r="E16" s="93"/>
      <c r="F16" s="244"/>
      <c r="G16" s="93"/>
      <c r="H16" s="244"/>
      <c r="I16" s="93"/>
      <c r="J16" s="245"/>
      <c r="K16" s="93"/>
      <c r="L16" s="93"/>
      <c r="M16" s="93"/>
      <c r="N16" s="93"/>
      <c r="O16" s="93"/>
      <c r="P16" s="94"/>
      <c r="Q16" s="336" t="s">
        <v>542</v>
      </c>
      <c r="R16" s="337"/>
      <c r="S16" s="506"/>
    </row>
    <row r="17" spans="1:19" x14ac:dyDescent="0.35">
      <c r="A17" s="772" t="s">
        <v>564</v>
      </c>
      <c r="B17" s="281"/>
      <c r="C17" s="282"/>
      <c r="D17" s="282">
        <v>25</v>
      </c>
      <c r="E17" s="239"/>
      <c r="F17" s="240"/>
      <c r="G17" s="239"/>
      <c r="H17" s="240"/>
      <c r="I17" s="239"/>
      <c r="J17" s="241"/>
      <c r="K17" s="239"/>
      <c r="L17" s="239"/>
      <c r="M17" s="295">
        <v>12.5</v>
      </c>
      <c r="N17" s="295">
        <v>12.5</v>
      </c>
      <c r="O17" s="239"/>
      <c r="P17" s="243"/>
      <c r="Q17" s="135" t="s">
        <v>555</v>
      </c>
      <c r="R17" s="222"/>
      <c r="S17" s="201"/>
    </row>
    <row r="18" spans="1:19" ht="21.75" thickBot="1" x14ac:dyDescent="0.4">
      <c r="A18" s="1635" t="s">
        <v>709</v>
      </c>
      <c r="B18" s="1636"/>
      <c r="C18" s="1637"/>
      <c r="D18" s="788">
        <v>10</v>
      </c>
      <c r="E18" s="239"/>
      <c r="F18" s="240"/>
      <c r="G18" s="239"/>
      <c r="H18" s="240"/>
      <c r="I18" s="239"/>
      <c r="J18" s="241"/>
      <c r="K18" s="239"/>
      <c r="L18" s="239"/>
      <c r="M18" s="239"/>
      <c r="N18" s="239"/>
      <c r="O18" s="295">
        <v>5</v>
      </c>
      <c r="P18" s="298">
        <v>5</v>
      </c>
      <c r="Q18" s="89"/>
      <c r="R18" s="90"/>
      <c r="S18" s="91"/>
    </row>
    <row r="19" spans="1:19" ht="21.75" thickBot="1" x14ac:dyDescent="0.4">
      <c r="A19" s="775"/>
      <c r="B19" s="776"/>
      <c r="C19" s="777"/>
      <c r="D19" s="777"/>
      <c r="E19" s="455"/>
      <c r="F19" s="456"/>
      <c r="G19" s="407"/>
      <c r="H19" s="408"/>
      <c r="I19" s="407"/>
      <c r="J19" s="415"/>
      <c r="K19" s="407"/>
      <c r="L19" s="407"/>
      <c r="M19" s="407"/>
      <c r="N19" s="407"/>
      <c r="O19" s="407"/>
      <c r="P19" s="442"/>
      <c r="Q19" s="1625" t="s">
        <v>537</v>
      </c>
      <c r="R19" s="1699"/>
      <c r="S19" s="1626"/>
    </row>
    <row r="20" spans="1:19" x14ac:dyDescent="0.35">
      <c r="A20" s="1727"/>
      <c r="B20" s="1728"/>
      <c r="C20" s="1729"/>
      <c r="D20" s="528"/>
      <c r="E20" s="352"/>
      <c r="F20" s="353"/>
      <c r="G20" s="352"/>
      <c r="H20" s="353"/>
      <c r="I20" s="352"/>
      <c r="J20" s="354"/>
      <c r="K20" s="352"/>
      <c r="L20" s="352"/>
      <c r="M20" s="352"/>
      <c r="N20" s="352"/>
      <c r="O20" s="352"/>
      <c r="P20" s="356"/>
      <c r="Q20" s="1725" t="s">
        <v>12</v>
      </c>
      <c r="R20" s="1726"/>
      <c r="S20" s="227" t="s">
        <v>13</v>
      </c>
    </row>
    <row r="21" spans="1:19" x14ac:dyDescent="0.35">
      <c r="A21" s="1635"/>
      <c r="B21" s="1636"/>
      <c r="C21" s="1637"/>
      <c r="D21" s="824"/>
      <c r="E21" s="352"/>
      <c r="F21" s="353"/>
      <c r="G21" s="352"/>
      <c r="H21" s="353"/>
      <c r="I21" s="352"/>
      <c r="J21" s="354"/>
      <c r="K21" s="352"/>
      <c r="L21" s="352"/>
      <c r="M21" s="352"/>
      <c r="N21" s="352"/>
      <c r="O21" s="352"/>
      <c r="P21" s="356"/>
      <c r="Q21" s="2040"/>
      <c r="R21" s="2041"/>
      <c r="S21" s="357"/>
    </row>
    <row r="22" spans="1:19" ht="21.75" thickBot="1" x14ac:dyDescent="0.4">
      <c r="A22" s="1635"/>
      <c r="B22" s="1636"/>
      <c r="C22" s="1637"/>
      <c r="D22" s="824"/>
      <c r="E22" s="352"/>
      <c r="F22" s="353"/>
      <c r="G22" s="352"/>
      <c r="H22" s="353"/>
      <c r="I22" s="352"/>
      <c r="J22" s="354"/>
      <c r="K22" s="352"/>
      <c r="L22" s="352"/>
      <c r="M22" s="352"/>
      <c r="N22" s="352"/>
      <c r="O22" s="352"/>
      <c r="P22" s="356"/>
      <c r="Q22" s="2042" t="s">
        <v>14</v>
      </c>
      <c r="R22" s="2043"/>
      <c r="S22" s="591"/>
    </row>
    <row r="23" spans="1:19" ht="21.75" thickBot="1" x14ac:dyDescent="0.4">
      <c r="A23" s="1622" t="s">
        <v>98</v>
      </c>
      <c r="B23" s="1623"/>
      <c r="C23" s="1624"/>
      <c r="D23" s="108">
        <f>SUM(D6:D22)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625" t="s">
        <v>585</v>
      </c>
      <c r="R23" s="1699"/>
      <c r="S23" s="1626"/>
    </row>
    <row r="24" spans="1:19" x14ac:dyDescent="0.35">
      <c r="A24" s="1627" t="s">
        <v>107</v>
      </c>
      <c r="B24" s="1628"/>
      <c r="C24" s="1629"/>
      <c r="D24" s="185" t="s">
        <v>105</v>
      </c>
      <c r="E24" s="113">
        <f t="shared" ref="E24" si="0">SUM(E12:E22)</f>
        <v>3</v>
      </c>
      <c r="F24" s="113">
        <f>SUM(F6:F22)</f>
        <v>3</v>
      </c>
      <c r="G24" s="113">
        <f>SUM(G6:G22)</f>
        <v>3</v>
      </c>
      <c r="H24" s="113">
        <f>SUM(H6:H22)</f>
        <v>13</v>
      </c>
      <c r="I24" s="113">
        <f>SUM(I9:I22)</f>
        <v>13</v>
      </c>
      <c r="J24" s="113">
        <f>SUM(J6:J22)</f>
        <v>10</v>
      </c>
      <c r="K24" s="113">
        <f>SUM(K6:K22)</f>
        <v>10</v>
      </c>
      <c r="L24" s="113">
        <f>SUM(L6:L22)</f>
        <v>10</v>
      </c>
      <c r="M24" s="113">
        <f>SUM(M6:M22)</f>
        <v>12.5</v>
      </c>
      <c r="N24" s="113">
        <f>SUM(N6:N22)</f>
        <v>12.5</v>
      </c>
      <c r="O24" s="113">
        <f>SUM(O9:O22)</f>
        <v>5</v>
      </c>
      <c r="P24" s="114">
        <f>SUM(P9:P22)</f>
        <v>5</v>
      </c>
      <c r="Q24" s="1644" t="s">
        <v>142</v>
      </c>
      <c r="R24" s="1700"/>
      <c r="S24" s="1645"/>
    </row>
    <row r="25" spans="1:19" x14ac:dyDescent="0.35">
      <c r="A25" s="1630"/>
      <c r="B25" s="1631"/>
      <c r="C25" s="1632"/>
      <c r="D25" s="188" t="s">
        <v>106</v>
      </c>
      <c r="E25" s="115">
        <f>E24</f>
        <v>3</v>
      </c>
      <c r="F25" s="113">
        <f>SUM(E24:F24)</f>
        <v>6</v>
      </c>
      <c r="G25" s="113">
        <f>SUM(E24:G24)</f>
        <v>9</v>
      </c>
      <c r="H25" s="113">
        <f>SUM(E24:H24)</f>
        <v>22</v>
      </c>
      <c r="I25" s="113">
        <f>SUM(E24:I24)</f>
        <v>35</v>
      </c>
      <c r="J25" s="113">
        <f>SUM(E24:J24)</f>
        <v>45</v>
      </c>
      <c r="K25" s="113">
        <f>SUM(E24:K24)</f>
        <v>55</v>
      </c>
      <c r="L25" s="113">
        <f>SUM(E24:L24)</f>
        <v>65</v>
      </c>
      <c r="M25" s="113">
        <f>SUM(E24:M24)</f>
        <v>77.5</v>
      </c>
      <c r="N25" s="113">
        <f>SUM(E24:N24)</f>
        <v>90</v>
      </c>
      <c r="O25" s="113">
        <f>SUM(E24:O24)</f>
        <v>95</v>
      </c>
      <c r="P25" s="114">
        <f>SUM(E24:P24)</f>
        <v>100</v>
      </c>
      <c r="Q25" s="1633"/>
      <c r="R25" s="1892"/>
      <c r="S25" s="1634"/>
    </row>
    <row r="26" spans="1:19" x14ac:dyDescent="0.35">
      <c r="A26" s="1614" t="s">
        <v>108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599</v>
      </c>
      <c r="R26" s="1698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532"/>
      <c r="R27" s="533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717</v>
      </c>
      <c r="R31" s="1978"/>
      <c r="S31" s="1978"/>
    </row>
    <row r="32" spans="1:19" hidden="1" x14ac:dyDescent="0.35"/>
  </sheetData>
  <mergeCells count="36">
    <mergeCell ref="Q28:S28"/>
    <mergeCell ref="Q30:S30"/>
    <mergeCell ref="Q31:S31"/>
    <mergeCell ref="A22:C22"/>
    <mergeCell ref="A23:C23"/>
    <mergeCell ref="Q25:S25"/>
    <mergeCell ref="A24:C25"/>
    <mergeCell ref="A26:C27"/>
    <mergeCell ref="Q26:R26"/>
    <mergeCell ref="S26:S27"/>
    <mergeCell ref="Q24:S24"/>
    <mergeCell ref="Q20:R20"/>
    <mergeCell ref="Q21:R21"/>
    <mergeCell ref="Q22:R22"/>
    <mergeCell ref="Q23:S23"/>
    <mergeCell ref="Q19:S19"/>
    <mergeCell ref="A20:C20"/>
    <mergeCell ref="A21:C21"/>
    <mergeCell ref="A13:C13"/>
    <mergeCell ref="A14:C14"/>
    <mergeCell ref="A18:C18"/>
    <mergeCell ref="A12:C12"/>
    <mergeCell ref="A1:S1"/>
    <mergeCell ref="A2:S2"/>
    <mergeCell ref="Q5:S5"/>
    <mergeCell ref="Q6:S6"/>
    <mergeCell ref="A3:B4"/>
    <mergeCell ref="C3:P4"/>
    <mergeCell ref="A5:B6"/>
    <mergeCell ref="C5:P6"/>
    <mergeCell ref="A7:B8"/>
    <mergeCell ref="Q7:S7"/>
    <mergeCell ref="Q8:S8"/>
    <mergeCell ref="A9:C10"/>
    <mergeCell ref="E9:P9"/>
    <mergeCell ref="A11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21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32"/>
  <sheetViews>
    <sheetView view="pageLayout" zoomScale="80" zoomScaleNormal="90" zoomScalePageLayoutView="80" workbookViewId="0">
      <selection activeCell="S10" sqref="S10:S11"/>
    </sheetView>
  </sheetViews>
  <sheetFormatPr defaultColWidth="6.875" defaultRowHeight="21" x14ac:dyDescent="0.35"/>
  <cols>
    <col min="1" max="1" width="6.875" style="15"/>
    <col min="2" max="2" width="18" style="15" customWidth="1"/>
    <col min="3" max="3" width="32.125" style="15" customWidth="1"/>
    <col min="4" max="4" width="17.5" style="15" customWidth="1"/>
    <col min="5" max="6" width="4.75" style="15" bestFit="1" customWidth="1"/>
    <col min="7" max="7" width="4.5" style="15" bestFit="1" customWidth="1"/>
    <col min="8" max="8" width="4.875" style="15" bestFit="1" customWidth="1"/>
    <col min="9" max="9" width="4.125" style="15" bestFit="1" customWidth="1"/>
    <col min="10" max="10" width="4" style="15" bestFit="1" customWidth="1"/>
    <col min="11" max="11" width="4.5" style="15" bestFit="1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4" style="15" bestFit="1" customWidth="1"/>
    <col min="16" max="16" width="4.5" style="15" bestFit="1" customWidth="1"/>
    <col min="17" max="17" width="6.875" style="15"/>
    <col min="18" max="18" width="27.375" style="15" customWidth="1"/>
    <col min="19" max="19" width="20.125" style="15" customWidth="1"/>
    <col min="20" max="16384" width="6.8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124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487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100</v>
      </c>
      <c r="B5" s="1684"/>
      <c r="C5" s="1712" t="s">
        <v>1036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586</v>
      </c>
      <c r="R5" s="1707"/>
      <c r="S5" s="1694"/>
    </row>
    <row r="6" spans="1:19" ht="21.75" customHeight="1" x14ac:dyDescent="0.35">
      <c r="A6" s="1685"/>
      <c r="B6" s="1686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518</v>
      </c>
      <c r="R6" s="1709"/>
      <c r="S6" s="1710"/>
    </row>
    <row r="7" spans="1:19" x14ac:dyDescent="0.35">
      <c r="A7" s="1786" t="s">
        <v>99</v>
      </c>
      <c r="B7" s="1787"/>
      <c r="C7" s="1717" t="s">
        <v>294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89" t="s">
        <v>616</v>
      </c>
      <c r="R7" s="90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21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110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295</v>
      </c>
      <c r="R10" s="1874"/>
      <c r="S10" s="653" t="s">
        <v>939</v>
      </c>
    </row>
    <row r="11" spans="1:19" ht="21.75" thickBot="1" x14ac:dyDescent="0.4">
      <c r="A11" s="1662" t="s">
        <v>296</v>
      </c>
      <c r="B11" s="1663"/>
      <c r="C11" s="1664"/>
      <c r="D11" s="212">
        <v>10</v>
      </c>
      <c r="E11" s="733">
        <v>2.5</v>
      </c>
      <c r="F11" s="733">
        <v>2.5</v>
      </c>
      <c r="G11" s="733">
        <v>2.5</v>
      </c>
      <c r="H11" s="733">
        <v>2.5</v>
      </c>
      <c r="I11" s="360"/>
      <c r="J11" s="363"/>
      <c r="K11" s="360"/>
      <c r="L11" s="360"/>
      <c r="M11" s="360"/>
      <c r="N11" s="360"/>
      <c r="O11" s="360"/>
      <c r="P11" s="364"/>
      <c r="Q11" s="431" t="s">
        <v>297</v>
      </c>
      <c r="R11" s="505"/>
      <c r="S11" s="374" t="s">
        <v>990</v>
      </c>
    </row>
    <row r="12" spans="1:19" ht="21.75" thickBot="1" x14ac:dyDescent="0.4">
      <c r="A12" s="1641" t="s">
        <v>298</v>
      </c>
      <c r="B12" s="1642"/>
      <c r="C12" s="1643"/>
      <c r="D12" s="213">
        <v>60</v>
      </c>
      <c r="E12" s="365"/>
      <c r="F12" s="239"/>
      <c r="G12" s="365"/>
      <c r="H12" s="235">
        <v>10</v>
      </c>
      <c r="I12" s="237">
        <v>10</v>
      </c>
      <c r="J12" s="387">
        <v>10</v>
      </c>
      <c r="K12" s="237">
        <v>10</v>
      </c>
      <c r="L12" s="237">
        <v>10</v>
      </c>
      <c r="M12" s="237">
        <v>10</v>
      </c>
      <c r="N12" s="365"/>
      <c r="O12" s="365"/>
      <c r="P12" s="368"/>
      <c r="Q12" s="336" t="s">
        <v>628</v>
      </c>
      <c r="R12" s="337"/>
      <c r="S12" s="506"/>
    </row>
    <row r="13" spans="1:19" x14ac:dyDescent="0.35">
      <c r="A13" s="1635" t="s">
        <v>299</v>
      </c>
      <c r="B13" s="1636"/>
      <c r="C13" s="1637"/>
      <c r="D13" s="214">
        <v>20</v>
      </c>
      <c r="E13" s="239"/>
      <c r="F13" s="240"/>
      <c r="G13" s="239"/>
      <c r="H13" s="240"/>
      <c r="I13" s="239"/>
      <c r="J13" s="241"/>
      <c r="K13" s="239"/>
      <c r="L13" s="239"/>
      <c r="M13" s="239"/>
      <c r="N13" s="242">
        <v>10</v>
      </c>
      <c r="O13" s="242">
        <v>10</v>
      </c>
      <c r="P13" s="243"/>
      <c r="Q13" s="1644" t="s">
        <v>26</v>
      </c>
      <c r="R13" s="1700"/>
      <c r="S13" s="1645"/>
    </row>
    <row r="14" spans="1:19" ht="21.75" thickBot="1" x14ac:dyDescent="0.4">
      <c r="A14" s="1635" t="s">
        <v>300</v>
      </c>
      <c r="B14" s="1636"/>
      <c r="C14" s="1637"/>
      <c r="D14" s="214">
        <v>10</v>
      </c>
      <c r="E14" s="93"/>
      <c r="F14" s="240"/>
      <c r="G14" s="239"/>
      <c r="H14" s="240"/>
      <c r="I14" s="239"/>
      <c r="J14" s="241"/>
      <c r="K14" s="239"/>
      <c r="L14" s="239"/>
      <c r="M14" s="239"/>
      <c r="N14" s="239"/>
      <c r="O14" s="239"/>
      <c r="P14" s="246">
        <v>10</v>
      </c>
      <c r="Q14" s="89"/>
      <c r="R14" s="90"/>
      <c r="S14" s="91"/>
    </row>
    <row r="15" spans="1:19" ht="21.75" thickBot="1" x14ac:dyDescent="0.4">
      <c r="A15" s="1635"/>
      <c r="B15" s="1636"/>
      <c r="C15" s="1637"/>
      <c r="D15" s="214"/>
      <c r="E15" s="93"/>
      <c r="F15" s="240"/>
      <c r="G15" s="239"/>
      <c r="H15" s="240"/>
      <c r="I15" s="239"/>
      <c r="J15" s="241"/>
      <c r="K15" s="239"/>
      <c r="L15" s="239"/>
      <c r="M15" s="239"/>
      <c r="N15" s="239"/>
      <c r="O15" s="239"/>
      <c r="P15" s="243"/>
      <c r="Q15" s="336" t="s">
        <v>623</v>
      </c>
      <c r="R15" s="337"/>
      <c r="S15" s="506"/>
    </row>
    <row r="16" spans="1:19" x14ac:dyDescent="0.35">
      <c r="A16" s="1635"/>
      <c r="B16" s="1636"/>
      <c r="C16" s="1637"/>
      <c r="D16" s="214"/>
      <c r="E16" s="239"/>
      <c r="F16" s="240"/>
      <c r="G16" s="239"/>
      <c r="H16" s="240"/>
      <c r="I16" s="239"/>
      <c r="J16" s="241"/>
      <c r="K16" s="239"/>
      <c r="L16" s="239"/>
      <c r="M16" s="239"/>
      <c r="N16" s="239"/>
      <c r="O16" s="239"/>
      <c r="P16" s="243"/>
      <c r="Q16" s="2044" t="s">
        <v>201</v>
      </c>
      <c r="R16" s="2045"/>
      <c r="S16" s="2046"/>
    </row>
    <row r="17" spans="1:19" ht="21.75" thickBot="1" x14ac:dyDescent="0.4">
      <c r="A17" s="1635"/>
      <c r="B17" s="1636"/>
      <c r="C17" s="1637"/>
      <c r="D17" s="214"/>
      <c r="E17" s="93"/>
      <c r="F17" s="244"/>
      <c r="G17" s="93"/>
      <c r="H17" s="244"/>
      <c r="I17" s="93"/>
      <c r="J17" s="245"/>
      <c r="K17" s="93"/>
      <c r="L17" s="93"/>
      <c r="M17" s="93"/>
      <c r="N17" s="93"/>
      <c r="O17" s="93"/>
      <c r="P17" s="94"/>
      <c r="Q17" s="89"/>
      <c r="R17" s="90"/>
      <c r="S17" s="91"/>
    </row>
    <row r="18" spans="1:19" ht="21.75" thickBot="1" x14ac:dyDescent="0.4">
      <c r="A18" s="1635"/>
      <c r="B18" s="1636"/>
      <c r="C18" s="1637"/>
      <c r="D18" s="214"/>
      <c r="E18" s="93"/>
      <c r="F18" s="244"/>
      <c r="G18" s="93"/>
      <c r="H18" s="244"/>
      <c r="I18" s="93"/>
      <c r="J18" s="245"/>
      <c r="K18" s="93"/>
      <c r="L18" s="93"/>
      <c r="M18" s="93"/>
      <c r="N18" s="93"/>
      <c r="O18" s="93"/>
      <c r="P18" s="94"/>
      <c r="Q18" s="1625" t="s">
        <v>537</v>
      </c>
      <c r="R18" s="1699"/>
      <c r="S18" s="1626"/>
    </row>
    <row r="19" spans="1:19" x14ac:dyDescent="0.35">
      <c r="A19" s="1635"/>
      <c r="B19" s="1636"/>
      <c r="C19" s="1637"/>
      <c r="D19" s="214"/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1725" t="s">
        <v>12</v>
      </c>
      <c r="R19" s="1726"/>
      <c r="S19" s="227" t="s">
        <v>13</v>
      </c>
    </row>
    <row r="20" spans="1:19" x14ac:dyDescent="0.35">
      <c r="A20" s="1635"/>
      <c r="B20" s="1636"/>
      <c r="C20" s="1637"/>
      <c r="D20" s="179"/>
      <c r="E20" s="99"/>
      <c r="F20" s="100"/>
      <c r="G20" s="99"/>
      <c r="H20" s="100"/>
      <c r="I20" s="99"/>
      <c r="J20" s="101"/>
      <c r="K20" s="99"/>
      <c r="L20" s="99"/>
      <c r="M20" s="99"/>
      <c r="N20" s="99"/>
      <c r="O20" s="99"/>
      <c r="P20" s="103"/>
      <c r="Q20" s="1984">
        <v>70000</v>
      </c>
      <c r="R20" s="1985"/>
      <c r="S20" s="133">
        <v>0</v>
      </c>
    </row>
    <row r="21" spans="1:19" ht="21.75" thickBot="1" x14ac:dyDescent="0.4">
      <c r="A21" s="1635"/>
      <c r="B21" s="1636"/>
      <c r="C21" s="1637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99"/>
      <c r="P21" s="103"/>
      <c r="Q21" s="516" t="s">
        <v>202</v>
      </c>
      <c r="R21" s="517"/>
      <c r="S21" s="537">
        <f>+Q20+S20</f>
        <v>70000</v>
      </c>
    </row>
    <row r="22" spans="1:19" ht="21.75" thickBot="1" x14ac:dyDescent="0.4">
      <c r="A22" s="1638"/>
      <c r="B22" s="1639"/>
      <c r="C22" s="1640"/>
      <c r="D22" s="180"/>
      <c r="E22" s="104"/>
      <c r="F22" s="105"/>
      <c r="G22" s="104"/>
      <c r="H22" s="105"/>
      <c r="I22" s="104"/>
      <c r="J22" s="106"/>
      <c r="K22" s="104"/>
      <c r="L22" s="104"/>
      <c r="M22" s="104"/>
      <c r="N22" s="104"/>
      <c r="O22" s="104"/>
      <c r="P22" s="107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2047" t="s">
        <v>301</v>
      </c>
      <c r="R23" s="2048"/>
      <c r="S23" s="2049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SUM(E11:E22)</f>
        <v>2.5</v>
      </c>
      <c r="F24" s="113">
        <f>SUM(F11:F22)</f>
        <v>2.5</v>
      </c>
      <c r="G24" s="113">
        <f t="shared" ref="G24:P24" si="0">SUM(G11:G22)</f>
        <v>2.5</v>
      </c>
      <c r="H24" s="113">
        <f>SUM(H11:H22)</f>
        <v>12.5</v>
      </c>
      <c r="I24" s="113">
        <f t="shared" si="0"/>
        <v>10</v>
      </c>
      <c r="J24" s="113">
        <f t="shared" si="0"/>
        <v>10</v>
      </c>
      <c r="K24" s="113">
        <f t="shared" si="0"/>
        <v>10</v>
      </c>
      <c r="L24" s="113">
        <f t="shared" si="0"/>
        <v>10</v>
      </c>
      <c r="M24" s="113">
        <f t="shared" si="0"/>
        <v>10</v>
      </c>
      <c r="N24" s="113">
        <f t="shared" si="0"/>
        <v>10</v>
      </c>
      <c r="O24" s="113">
        <f t="shared" si="0"/>
        <v>10</v>
      </c>
      <c r="P24" s="114">
        <f t="shared" si="0"/>
        <v>10</v>
      </c>
      <c r="Q24" s="1723" t="s">
        <v>302</v>
      </c>
      <c r="R24" s="1772"/>
      <c r="S24" s="1773"/>
    </row>
    <row r="25" spans="1:19" x14ac:dyDescent="0.35">
      <c r="A25" s="1630"/>
      <c r="B25" s="1631"/>
      <c r="C25" s="1632"/>
      <c r="D25" s="188" t="s">
        <v>106</v>
      </c>
      <c r="E25" s="115">
        <f>E24</f>
        <v>2.5</v>
      </c>
      <c r="F25" s="113">
        <f>SUM(E24:F24)</f>
        <v>5</v>
      </c>
      <c r="G25" s="113">
        <f>SUM(E24:G24)</f>
        <v>7.5</v>
      </c>
      <c r="H25" s="113">
        <f>SUM(E24:H24)</f>
        <v>20</v>
      </c>
      <c r="I25" s="113">
        <f>SUM(E24:I24)</f>
        <v>30</v>
      </c>
      <c r="J25" s="113">
        <f>SUM(E24:J24)</f>
        <v>40</v>
      </c>
      <c r="K25" s="113">
        <f>SUM(E24:K24)</f>
        <v>50</v>
      </c>
      <c r="L25" s="113">
        <f>SUM(E24:L24)</f>
        <v>60</v>
      </c>
      <c r="M25" s="113">
        <f>SUM(E24:M24)</f>
        <v>70</v>
      </c>
      <c r="N25" s="113">
        <f>SUM(E24:N24)</f>
        <v>80</v>
      </c>
      <c r="O25" s="113">
        <f>SUM(E24:O24)</f>
        <v>90</v>
      </c>
      <c r="P25" s="114">
        <f>SUM(E24:P24)</f>
        <v>100</v>
      </c>
      <c r="Q25" s="1633"/>
      <c r="R25" s="1892"/>
      <c r="S25" s="1634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620</v>
      </c>
      <c r="R26" s="1805"/>
      <c r="S26" s="1620"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505</v>
      </c>
      <c r="R27" s="878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717</v>
      </c>
      <c r="R31" s="1978"/>
      <c r="S31" s="1978"/>
    </row>
    <row r="32" spans="1:19" hidden="1" x14ac:dyDescent="0.35"/>
  </sheetData>
  <mergeCells count="43">
    <mergeCell ref="Q28:S28"/>
    <mergeCell ref="Q30:S30"/>
    <mergeCell ref="Q31:S31"/>
    <mergeCell ref="A26:C27"/>
    <mergeCell ref="Q26:R26"/>
    <mergeCell ref="S26:S27"/>
    <mergeCell ref="A22:C22"/>
    <mergeCell ref="Q22:S22"/>
    <mergeCell ref="Q23:S23"/>
    <mergeCell ref="Q24:S24"/>
    <mergeCell ref="A23:C23"/>
    <mergeCell ref="A24:C25"/>
    <mergeCell ref="Q25:S25"/>
    <mergeCell ref="A13:C13"/>
    <mergeCell ref="A14:C14"/>
    <mergeCell ref="A15:C15"/>
    <mergeCell ref="A16:C16"/>
    <mergeCell ref="A1:S1"/>
    <mergeCell ref="A2:S2"/>
    <mergeCell ref="A11:C11"/>
    <mergeCell ref="A12:C12"/>
    <mergeCell ref="Q5:S5"/>
    <mergeCell ref="A7:B8"/>
    <mergeCell ref="A5:B6"/>
    <mergeCell ref="C5:P6"/>
    <mergeCell ref="C7:P8"/>
    <mergeCell ref="C3:S4"/>
    <mergeCell ref="A20:C20"/>
    <mergeCell ref="Q20:R20"/>
    <mergeCell ref="A21:C21"/>
    <mergeCell ref="A3:B4"/>
    <mergeCell ref="Q6:S6"/>
    <mergeCell ref="Q8:S8"/>
    <mergeCell ref="A9:C10"/>
    <mergeCell ref="E9:P9"/>
    <mergeCell ref="Q10:R10"/>
    <mergeCell ref="Q13:S13"/>
    <mergeCell ref="Q16:S16"/>
    <mergeCell ref="Q18:S18"/>
    <mergeCell ref="A17:C17"/>
    <mergeCell ref="A18:C18"/>
    <mergeCell ref="A19:C19"/>
    <mergeCell ref="Q19:R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22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31"/>
  <sheetViews>
    <sheetView view="pageLayout" zoomScale="70" zoomScaleNormal="90" zoomScalePageLayoutView="70" workbookViewId="0">
      <selection activeCell="R10" sqref="R10"/>
    </sheetView>
  </sheetViews>
  <sheetFormatPr defaultColWidth="8.75" defaultRowHeight="21" x14ac:dyDescent="0.35"/>
  <cols>
    <col min="1" max="1" width="15.75" style="15" bestFit="1" customWidth="1"/>
    <col min="2" max="2" width="14.875" style="15" customWidth="1"/>
    <col min="3" max="3" width="29.125" style="15" customWidth="1"/>
    <col min="4" max="4" width="17.875" style="15" customWidth="1"/>
    <col min="5" max="5" width="3.875" style="15" bestFit="1" customWidth="1"/>
    <col min="6" max="6" width="4.125" style="15" bestFit="1" customWidth="1"/>
    <col min="7" max="7" width="3.75" style="15" bestFit="1" customWidth="1"/>
    <col min="8" max="8" width="4" style="15" bestFit="1" customWidth="1"/>
    <col min="9" max="9" width="4.125" style="15" bestFit="1" customWidth="1"/>
    <col min="10" max="10" width="4" style="15" bestFit="1" customWidth="1"/>
    <col min="11" max="11" width="4.5" style="15" bestFit="1" customWidth="1"/>
    <col min="12" max="12" width="4.125" style="15" bestFit="1" customWidth="1"/>
    <col min="13" max="13" width="3.75" style="15" customWidth="1"/>
    <col min="14" max="14" width="4.125" style="15" customWidth="1"/>
    <col min="15" max="15" width="4" style="15" customWidth="1"/>
    <col min="16" max="16" width="4.25" style="15" customWidth="1"/>
    <col min="17" max="17" width="34.125" style="15" customWidth="1"/>
    <col min="18" max="18" width="18" style="15" customWidth="1"/>
    <col min="19" max="16384" width="8.75" style="15"/>
  </cols>
  <sheetData>
    <row r="1" spans="1:18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7"/>
    </row>
    <row r="2" spans="1:18" ht="21.75" thickBot="1" x14ac:dyDescent="0.4">
      <c r="A2" s="1668" t="s">
        <v>124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70"/>
    </row>
    <row r="3" spans="1:18" x14ac:dyDescent="0.35">
      <c r="A3" s="1671" t="s">
        <v>773</v>
      </c>
      <c r="B3" s="1672"/>
      <c r="C3" s="1868" t="s">
        <v>303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70"/>
    </row>
    <row r="4" spans="1:18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3"/>
    </row>
    <row r="5" spans="1:18" x14ac:dyDescent="0.35">
      <c r="A5" s="1683" t="s">
        <v>774</v>
      </c>
      <c r="B5" s="1684"/>
      <c r="C5" s="1711" t="s">
        <v>1037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9"/>
    </row>
    <row r="6" spans="1:18" ht="21" customHeight="1" x14ac:dyDescent="0.35">
      <c r="A6" s="1982"/>
      <c r="B6" s="1983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453</v>
      </c>
      <c r="R6" s="1710"/>
    </row>
    <row r="7" spans="1:18" x14ac:dyDescent="0.35">
      <c r="A7" s="1786" t="s">
        <v>99</v>
      </c>
      <c r="B7" s="1787"/>
      <c r="C7" s="1717" t="s">
        <v>782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89" t="s">
        <v>616</v>
      </c>
      <c r="R7" s="91"/>
    </row>
    <row r="8" spans="1:18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654"/>
    </row>
    <row r="9" spans="1:18" ht="21.75" thickBot="1" x14ac:dyDescent="0.4">
      <c r="A9" s="1655" t="s">
        <v>532</v>
      </c>
      <c r="B9" s="1656"/>
      <c r="C9" s="1656"/>
      <c r="D9" s="21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8" t="s">
        <v>535</v>
      </c>
    </row>
    <row r="10" spans="1:18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767" t="s">
        <v>1092</v>
      </c>
      <c r="R10" s="654" t="s">
        <v>1094</v>
      </c>
    </row>
    <row r="11" spans="1:18" ht="21.75" thickBot="1" x14ac:dyDescent="0.4">
      <c r="A11" s="1662" t="s">
        <v>304</v>
      </c>
      <c r="B11" s="1663"/>
      <c r="C11" s="1664"/>
      <c r="D11" s="212">
        <v>10</v>
      </c>
      <c r="E11" s="294">
        <v>2.5</v>
      </c>
      <c r="F11" s="294">
        <v>2.5</v>
      </c>
      <c r="G11" s="294">
        <v>2.5</v>
      </c>
      <c r="H11" s="294">
        <v>2.5</v>
      </c>
      <c r="I11" s="360"/>
      <c r="J11" s="363"/>
      <c r="K11" s="360"/>
      <c r="L11" s="360"/>
      <c r="M11" s="360"/>
      <c r="N11" s="360"/>
      <c r="O11" s="360"/>
      <c r="P11" s="364"/>
      <c r="Q11" s="431" t="s">
        <v>1093</v>
      </c>
      <c r="R11" s="374"/>
    </row>
    <row r="12" spans="1:18" ht="21.75" thickBot="1" x14ac:dyDescent="0.4">
      <c r="A12" s="1641" t="s">
        <v>305</v>
      </c>
      <c r="B12" s="1642"/>
      <c r="C12" s="1643"/>
      <c r="D12" s="213">
        <v>20</v>
      </c>
      <c r="E12" s="365"/>
      <c r="F12" s="366"/>
      <c r="G12" s="295">
        <v>4</v>
      </c>
      <c r="H12" s="295">
        <v>4</v>
      </c>
      <c r="I12" s="295">
        <v>4</v>
      </c>
      <c r="J12" s="295">
        <v>4</v>
      </c>
      <c r="K12" s="295">
        <v>4</v>
      </c>
      <c r="L12" s="365"/>
      <c r="M12" s="365"/>
      <c r="N12" s="365"/>
      <c r="O12" s="365"/>
      <c r="P12" s="368"/>
      <c r="Q12" s="336" t="s">
        <v>541</v>
      </c>
      <c r="R12" s="506"/>
    </row>
    <row r="13" spans="1:18" x14ac:dyDescent="0.35">
      <c r="A13" s="1635" t="s">
        <v>737</v>
      </c>
      <c r="B13" s="1636"/>
      <c r="C13" s="1637"/>
      <c r="D13" s="214">
        <v>20</v>
      </c>
      <c r="E13" s="239"/>
      <c r="F13" s="240"/>
      <c r="G13" s="239"/>
      <c r="H13" s="240"/>
      <c r="I13" s="239"/>
      <c r="J13" s="241"/>
      <c r="K13" s="239"/>
      <c r="L13" s="295">
        <v>20</v>
      </c>
      <c r="M13" s="239"/>
      <c r="N13" s="239"/>
      <c r="O13" s="239"/>
      <c r="P13" s="243"/>
      <c r="Q13" s="1644" t="s">
        <v>26</v>
      </c>
      <c r="R13" s="1645"/>
    </row>
    <row r="14" spans="1:18" ht="21.75" thickBot="1" x14ac:dyDescent="0.4">
      <c r="A14" s="1635" t="s">
        <v>306</v>
      </c>
      <c r="B14" s="1636"/>
      <c r="C14" s="1637"/>
      <c r="D14" s="214">
        <v>10</v>
      </c>
      <c r="E14" s="93"/>
      <c r="F14" s="240"/>
      <c r="G14" s="239"/>
      <c r="H14" s="240"/>
      <c r="I14" s="239"/>
      <c r="J14" s="241"/>
      <c r="K14" s="239"/>
      <c r="L14" s="239"/>
      <c r="M14" s="295">
        <v>10</v>
      </c>
      <c r="N14" s="239"/>
      <c r="O14" s="239"/>
      <c r="P14" s="243"/>
      <c r="Q14" s="89"/>
      <c r="R14" s="91"/>
    </row>
    <row r="15" spans="1:18" ht="21.75" thickBot="1" x14ac:dyDescent="0.4">
      <c r="A15" s="1635" t="s">
        <v>484</v>
      </c>
      <c r="B15" s="1636"/>
      <c r="C15" s="1637"/>
      <c r="D15" s="214">
        <v>20</v>
      </c>
      <c r="E15" s="93"/>
      <c r="F15" s="240"/>
      <c r="G15" s="239"/>
      <c r="H15" s="240"/>
      <c r="I15" s="239"/>
      <c r="J15" s="241"/>
      <c r="K15" s="239"/>
      <c r="L15" s="239"/>
      <c r="M15" s="295">
        <v>5</v>
      </c>
      <c r="N15" s="295">
        <v>5</v>
      </c>
      <c r="O15" s="295">
        <v>5</v>
      </c>
      <c r="P15" s="298">
        <v>5</v>
      </c>
      <c r="Q15" s="336" t="s">
        <v>542</v>
      </c>
      <c r="R15" s="506"/>
    </row>
    <row r="16" spans="1:18" x14ac:dyDescent="0.35">
      <c r="A16" s="1635" t="s">
        <v>485</v>
      </c>
      <c r="B16" s="1636"/>
      <c r="C16" s="1637"/>
      <c r="D16" s="214">
        <v>10</v>
      </c>
      <c r="E16" s="239"/>
      <c r="F16" s="240"/>
      <c r="G16" s="239"/>
      <c r="H16" s="240"/>
      <c r="I16" s="239"/>
      <c r="J16" s="241"/>
      <c r="K16" s="239"/>
      <c r="L16" s="239"/>
      <c r="M16" s="295">
        <v>3.3</v>
      </c>
      <c r="N16" s="295">
        <v>3.3</v>
      </c>
      <c r="O16" s="295">
        <v>3.3</v>
      </c>
      <c r="P16" s="243"/>
      <c r="Q16" s="2050" t="s">
        <v>201</v>
      </c>
      <c r="R16" s="2051"/>
    </row>
    <row r="17" spans="1:19" ht="21.75" thickBot="1" x14ac:dyDescent="0.4">
      <c r="A17" s="1635" t="s">
        <v>486</v>
      </c>
      <c r="B17" s="1636"/>
      <c r="C17" s="1637"/>
      <c r="D17" s="214">
        <v>10</v>
      </c>
      <c r="E17" s="93"/>
      <c r="F17" s="244"/>
      <c r="G17" s="93"/>
      <c r="H17" s="244"/>
      <c r="I17" s="93"/>
      <c r="J17" s="245"/>
      <c r="K17" s="93"/>
      <c r="L17" s="93"/>
      <c r="M17" s="93"/>
      <c r="N17" s="93"/>
      <c r="O17" s="93"/>
      <c r="P17" s="298">
        <v>10</v>
      </c>
      <c r="Q17" s="89"/>
      <c r="R17" s="91"/>
    </row>
    <row r="18" spans="1:19" ht="21.75" thickBot="1" x14ac:dyDescent="0.4">
      <c r="A18" s="1635"/>
      <c r="B18" s="1636"/>
      <c r="C18" s="1637"/>
      <c r="D18" s="214"/>
      <c r="E18" s="93"/>
      <c r="F18" s="244"/>
      <c r="G18" s="93"/>
      <c r="H18" s="244"/>
      <c r="I18" s="93"/>
      <c r="J18" s="245"/>
      <c r="K18" s="93"/>
      <c r="L18" s="93"/>
      <c r="M18" s="93"/>
      <c r="N18" s="93"/>
      <c r="O18" s="93"/>
      <c r="P18" s="94"/>
      <c r="Q18" s="1625" t="s">
        <v>537</v>
      </c>
      <c r="R18" s="1626"/>
    </row>
    <row r="19" spans="1:19" x14ac:dyDescent="0.35">
      <c r="A19" s="1635"/>
      <c r="B19" s="1636"/>
      <c r="C19" s="1637"/>
      <c r="D19" s="214"/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774" t="s">
        <v>12</v>
      </c>
      <c r="R19" s="227" t="s">
        <v>13</v>
      </c>
    </row>
    <row r="20" spans="1:19" x14ac:dyDescent="0.35">
      <c r="A20" s="1635"/>
      <c r="B20" s="1636"/>
      <c r="C20" s="1637"/>
      <c r="D20" s="179"/>
      <c r="E20" s="99"/>
      <c r="F20" s="100"/>
      <c r="G20" s="99"/>
      <c r="H20" s="100"/>
      <c r="I20" s="99"/>
      <c r="J20" s="101"/>
      <c r="K20" s="99"/>
      <c r="L20" s="99"/>
      <c r="M20" s="99"/>
      <c r="N20" s="99"/>
      <c r="O20" s="99"/>
      <c r="P20" s="103"/>
      <c r="Q20" s="818"/>
      <c r="R20" s="102"/>
    </row>
    <row r="21" spans="1:19" ht="21.75" thickBot="1" x14ac:dyDescent="0.4">
      <c r="A21" s="1635"/>
      <c r="B21" s="1636"/>
      <c r="C21" s="1637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99"/>
      <c r="P21" s="103"/>
      <c r="Q21" s="516" t="s">
        <v>202</v>
      </c>
      <c r="R21" s="655"/>
    </row>
    <row r="22" spans="1:19" ht="21.75" thickBot="1" x14ac:dyDescent="0.4">
      <c r="A22" s="1638"/>
      <c r="B22" s="1639"/>
      <c r="C22" s="1640"/>
      <c r="D22" s="180"/>
      <c r="E22" s="104"/>
      <c r="F22" s="105"/>
      <c r="G22" s="104"/>
      <c r="H22" s="105"/>
      <c r="I22" s="104"/>
      <c r="J22" s="106"/>
      <c r="K22" s="104"/>
      <c r="L22" s="104"/>
      <c r="M22" s="104"/>
      <c r="N22" s="104"/>
      <c r="O22" s="104"/>
      <c r="P22" s="107"/>
      <c r="Q22" s="1625" t="s">
        <v>585</v>
      </c>
      <c r="R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2047" t="s">
        <v>307</v>
      </c>
      <c r="R23" s="2049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 t="shared" ref="E24:P24" si="0">SUM(E11:E22)</f>
        <v>2.5</v>
      </c>
      <c r="F24" s="113">
        <f t="shared" si="0"/>
        <v>2.5</v>
      </c>
      <c r="G24" s="113">
        <f t="shared" si="0"/>
        <v>6.5</v>
      </c>
      <c r="H24" s="113">
        <f t="shared" si="0"/>
        <v>6.5</v>
      </c>
      <c r="I24" s="113">
        <f t="shared" si="0"/>
        <v>4</v>
      </c>
      <c r="J24" s="113">
        <f t="shared" si="0"/>
        <v>4</v>
      </c>
      <c r="K24" s="113">
        <f t="shared" si="0"/>
        <v>4</v>
      </c>
      <c r="L24" s="113">
        <f t="shared" si="0"/>
        <v>20</v>
      </c>
      <c r="M24" s="113">
        <f t="shared" si="0"/>
        <v>18.3</v>
      </c>
      <c r="N24" s="113">
        <f t="shared" si="0"/>
        <v>8.3000000000000007</v>
      </c>
      <c r="O24" s="113">
        <f t="shared" si="0"/>
        <v>8.3000000000000007</v>
      </c>
      <c r="P24" s="114">
        <f t="shared" si="0"/>
        <v>15</v>
      </c>
      <c r="Q24" s="1737"/>
      <c r="R24" s="1743"/>
    </row>
    <row r="25" spans="1:19" x14ac:dyDescent="0.35">
      <c r="A25" s="1630"/>
      <c r="B25" s="1631"/>
      <c r="C25" s="1632"/>
      <c r="D25" s="188" t="s">
        <v>106</v>
      </c>
      <c r="E25" s="115">
        <f>E24</f>
        <v>2.5</v>
      </c>
      <c r="F25" s="113">
        <f>SUM(E24:F24)</f>
        <v>5</v>
      </c>
      <c r="G25" s="113">
        <f>SUM(E24:G24)</f>
        <v>11.5</v>
      </c>
      <c r="H25" s="113">
        <f>SUM(E24:H24)</f>
        <v>18</v>
      </c>
      <c r="I25" s="113">
        <f>SUM(E24:I24)</f>
        <v>22</v>
      </c>
      <c r="J25" s="113">
        <f>SUM(E24:J24)</f>
        <v>26</v>
      </c>
      <c r="K25" s="113">
        <f>SUM(E24:K24)</f>
        <v>30</v>
      </c>
      <c r="L25" s="113">
        <f>SUM(E24:L24)</f>
        <v>50</v>
      </c>
      <c r="M25" s="113">
        <f>SUM(E24:M24)</f>
        <v>68.3</v>
      </c>
      <c r="N25" s="113">
        <f>SUM(E24:N24)</f>
        <v>76.599999999999994</v>
      </c>
      <c r="O25" s="113">
        <f>SUM(E24:O24)</f>
        <v>84.899999999999991</v>
      </c>
      <c r="P25" s="114">
        <f>SUM(E24:P24)</f>
        <v>99.899999999999991</v>
      </c>
      <c r="Q25" s="1704"/>
      <c r="R25" s="1706"/>
    </row>
    <row r="26" spans="1:19" ht="21.75" thickBot="1" x14ac:dyDescent="0.4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879" t="s">
        <v>620</v>
      </c>
      <c r="R26" s="2053">
        <v>0</v>
      </c>
      <c r="S26" s="137"/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880" t="s">
        <v>505</v>
      </c>
      <c r="R27" s="2054"/>
      <c r="S27" s="137"/>
    </row>
    <row r="28" spans="1:19" hidden="1" x14ac:dyDescent="0.35">
      <c r="Q28" s="2052" t="s">
        <v>711</v>
      </c>
      <c r="R28" s="2052"/>
      <c r="S28" s="2052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717</v>
      </c>
      <c r="R31" s="1978"/>
      <c r="S31" s="1978"/>
    </row>
  </sheetData>
  <mergeCells count="39">
    <mergeCell ref="Q28:S28"/>
    <mergeCell ref="Q30:S30"/>
    <mergeCell ref="Q31:S31"/>
    <mergeCell ref="Q24:R24"/>
    <mergeCell ref="A26:C27"/>
    <mergeCell ref="R26:R27"/>
    <mergeCell ref="A12:C12"/>
    <mergeCell ref="A13:C13"/>
    <mergeCell ref="A14:C14"/>
    <mergeCell ref="A15:C15"/>
    <mergeCell ref="A16:C16"/>
    <mergeCell ref="Q13:R13"/>
    <mergeCell ref="Q16:R16"/>
    <mergeCell ref="Q18:R18"/>
    <mergeCell ref="A23:C23"/>
    <mergeCell ref="A24:C25"/>
    <mergeCell ref="Q25:R25"/>
    <mergeCell ref="A17:C17"/>
    <mergeCell ref="A21:C21"/>
    <mergeCell ref="A22:C22"/>
    <mergeCell ref="Q22:R22"/>
    <mergeCell ref="Q23:R23"/>
    <mergeCell ref="A18:C18"/>
    <mergeCell ref="A19:C19"/>
    <mergeCell ref="A20:C20"/>
    <mergeCell ref="A1:R1"/>
    <mergeCell ref="A2:R2"/>
    <mergeCell ref="A11:C11"/>
    <mergeCell ref="Q5:R5"/>
    <mergeCell ref="A9:C10"/>
    <mergeCell ref="E9:P9"/>
    <mergeCell ref="A3:B4"/>
    <mergeCell ref="Q6:R6"/>
    <mergeCell ref="Q8:R8"/>
    <mergeCell ref="A7:B8"/>
    <mergeCell ref="A5:B6"/>
    <mergeCell ref="C7:P8"/>
    <mergeCell ref="C5:P6"/>
    <mergeCell ref="C3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23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R28"/>
  <sheetViews>
    <sheetView view="pageLayout" zoomScale="80" zoomScaleNormal="90" zoomScalePageLayoutView="80" workbookViewId="0">
      <selection activeCell="R8" sqref="R8"/>
    </sheetView>
  </sheetViews>
  <sheetFormatPr defaultRowHeight="21" x14ac:dyDescent="0.35"/>
  <cols>
    <col min="1" max="1" width="18.5" style="15" customWidth="1"/>
    <col min="2" max="2" width="44.375" style="15" customWidth="1"/>
    <col min="3" max="3" width="15.375" style="15" bestFit="1" customWidth="1"/>
    <col min="4" max="14" width="4.875" style="15" customWidth="1"/>
    <col min="15" max="15" width="4.125" style="15" bestFit="1" customWidth="1"/>
    <col min="16" max="16" width="9" style="15"/>
    <col min="17" max="17" width="20" style="15" customWidth="1"/>
    <col min="18" max="18" width="13.75" style="15" bestFit="1" customWidth="1"/>
    <col min="19" max="16384" width="9" style="15"/>
  </cols>
  <sheetData>
    <row r="1" spans="1:18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7"/>
    </row>
    <row r="2" spans="1:18" ht="21.75" thickBot="1" x14ac:dyDescent="0.4">
      <c r="A2" s="1970" t="s">
        <v>702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5"/>
    </row>
    <row r="3" spans="1:18" x14ac:dyDescent="0.35">
      <c r="A3" s="854" t="s">
        <v>814</v>
      </c>
      <c r="B3" s="1971" t="s">
        <v>1038</v>
      </c>
      <c r="C3" s="1972"/>
      <c r="D3" s="1972"/>
      <c r="E3" s="1972"/>
      <c r="F3" s="1972"/>
      <c r="G3" s="1972"/>
      <c r="H3" s="1972"/>
      <c r="I3" s="1972"/>
      <c r="J3" s="1972"/>
      <c r="K3" s="1972"/>
      <c r="L3" s="1972"/>
      <c r="M3" s="1972"/>
      <c r="N3" s="1972"/>
      <c r="O3" s="1973"/>
      <c r="P3" s="1693" t="s">
        <v>586</v>
      </c>
      <c r="Q3" s="1707"/>
      <c r="R3" s="1694"/>
    </row>
    <row r="4" spans="1:18" x14ac:dyDescent="0.35">
      <c r="A4" s="902"/>
      <c r="B4" s="1700"/>
      <c r="C4" s="1700"/>
      <c r="D4" s="1700"/>
      <c r="E4" s="1700"/>
      <c r="F4" s="1700"/>
      <c r="G4" s="1700"/>
      <c r="H4" s="1700"/>
      <c r="I4" s="1700"/>
      <c r="J4" s="1700"/>
      <c r="K4" s="1700"/>
      <c r="L4" s="1700"/>
      <c r="M4" s="1700"/>
      <c r="N4" s="1700"/>
      <c r="O4" s="1645"/>
      <c r="P4" s="2055" t="s">
        <v>587</v>
      </c>
      <c r="Q4" s="1976"/>
      <c r="R4" s="1977"/>
    </row>
    <row r="5" spans="1:18" ht="21.75" thickBot="1" x14ac:dyDescent="0.4">
      <c r="A5" s="876"/>
      <c r="B5" s="334"/>
      <c r="C5" s="334"/>
      <c r="D5" s="334"/>
      <c r="E5" s="334"/>
      <c r="F5" s="334"/>
      <c r="G5" s="334"/>
      <c r="H5" s="334"/>
      <c r="I5" s="334"/>
      <c r="J5" s="334"/>
      <c r="K5" s="334"/>
      <c r="L5" s="334"/>
      <c r="M5" s="334"/>
      <c r="N5" s="334"/>
      <c r="O5" s="335"/>
      <c r="P5" s="488" t="s">
        <v>588</v>
      </c>
      <c r="Q5" s="489"/>
      <c r="R5" s="490"/>
    </row>
    <row r="6" spans="1:18" ht="21.75" thickBot="1" x14ac:dyDescent="0.4">
      <c r="A6" s="1655" t="s">
        <v>532</v>
      </c>
      <c r="B6" s="1656"/>
      <c r="C6" s="216" t="s">
        <v>603</v>
      </c>
      <c r="D6" s="1659" t="s">
        <v>533</v>
      </c>
      <c r="E6" s="1660"/>
      <c r="F6" s="1660"/>
      <c r="G6" s="1660"/>
      <c r="H6" s="1660"/>
      <c r="I6" s="1660"/>
      <c r="J6" s="1660"/>
      <c r="K6" s="1660"/>
      <c r="L6" s="1660"/>
      <c r="M6" s="1660"/>
      <c r="N6" s="1660"/>
      <c r="O6" s="1661"/>
      <c r="P6" s="336" t="s">
        <v>550</v>
      </c>
      <c r="Q6" s="337"/>
      <c r="R6" s="338" t="s">
        <v>535</v>
      </c>
    </row>
    <row r="7" spans="1:18" x14ac:dyDescent="0.35">
      <c r="A7" s="1657"/>
      <c r="B7" s="1658"/>
      <c r="C7" s="178" t="s">
        <v>96</v>
      </c>
      <c r="D7" s="223" t="s">
        <v>0</v>
      </c>
      <c r="E7" s="224" t="s">
        <v>1</v>
      </c>
      <c r="F7" s="225" t="s">
        <v>2</v>
      </c>
      <c r="G7" s="226" t="s">
        <v>3</v>
      </c>
      <c r="H7" s="226" t="s">
        <v>4</v>
      </c>
      <c r="I7" s="226" t="s">
        <v>5</v>
      </c>
      <c r="J7" s="226" t="s">
        <v>6</v>
      </c>
      <c r="K7" s="226" t="s">
        <v>7</v>
      </c>
      <c r="L7" s="226" t="s">
        <v>8</v>
      </c>
      <c r="M7" s="226" t="s">
        <v>9</v>
      </c>
      <c r="N7" s="226" t="s">
        <v>10</v>
      </c>
      <c r="O7" s="227" t="s">
        <v>11</v>
      </c>
      <c r="P7" s="498" t="s">
        <v>945</v>
      </c>
      <c r="Q7" s="432"/>
      <c r="R7" s="1069" t="s">
        <v>946</v>
      </c>
    </row>
    <row r="8" spans="1:18" ht="21.75" thickBot="1" x14ac:dyDescent="0.4">
      <c r="A8" s="2056" t="s">
        <v>1016</v>
      </c>
      <c r="B8" s="2057"/>
      <c r="C8" s="678">
        <v>10</v>
      </c>
      <c r="D8" s="342">
        <v>10</v>
      </c>
      <c r="E8" s="352"/>
      <c r="F8" s="352"/>
      <c r="G8" s="352"/>
      <c r="H8" s="352"/>
      <c r="I8" s="354"/>
      <c r="J8" s="99"/>
      <c r="K8" s="99"/>
      <c r="L8" s="99"/>
      <c r="M8" s="99"/>
      <c r="N8" s="99"/>
      <c r="O8" s="103"/>
      <c r="P8" s="431"/>
      <c r="Q8" s="491"/>
      <c r="R8" s="1068" t="s">
        <v>947</v>
      </c>
    </row>
    <row r="9" spans="1:18" ht="21.75" thickBot="1" x14ac:dyDescent="0.4">
      <c r="A9" s="973" t="s">
        <v>590</v>
      </c>
      <c r="B9" s="453"/>
      <c r="C9" s="972"/>
      <c r="D9" s="99"/>
      <c r="E9" s="100"/>
      <c r="F9" s="99"/>
      <c r="G9" s="100"/>
      <c r="H9" s="99"/>
      <c r="I9" s="101"/>
      <c r="J9" s="99"/>
      <c r="K9" s="99"/>
      <c r="L9" s="99"/>
      <c r="M9" s="99"/>
      <c r="N9" s="99"/>
      <c r="O9" s="103"/>
      <c r="P9" s="569" t="s">
        <v>541</v>
      </c>
      <c r="Q9" s="337"/>
      <c r="R9" s="506"/>
    </row>
    <row r="10" spans="1:18" x14ac:dyDescent="0.35">
      <c r="A10" s="2058" t="s">
        <v>1017</v>
      </c>
      <c r="B10" s="2059"/>
      <c r="C10" s="972">
        <v>10</v>
      </c>
      <c r="D10" s="99"/>
      <c r="E10" s="100"/>
      <c r="F10" s="342">
        <v>10</v>
      </c>
      <c r="G10" s="100"/>
      <c r="H10" s="352"/>
      <c r="I10" s="354"/>
      <c r="J10" s="352"/>
      <c r="K10" s="99"/>
      <c r="L10" s="99"/>
      <c r="M10" s="99"/>
      <c r="N10" s="99"/>
      <c r="O10" s="103"/>
      <c r="P10" s="1965" t="s">
        <v>454</v>
      </c>
      <c r="Q10" s="1949"/>
      <c r="R10" s="1950"/>
    </row>
    <row r="11" spans="1:18" ht="21.75" thickBot="1" x14ac:dyDescent="0.4">
      <c r="A11" s="2058" t="s">
        <v>611</v>
      </c>
      <c r="B11" s="2059"/>
      <c r="C11" s="972">
        <v>15</v>
      </c>
      <c r="D11" s="99"/>
      <c r="E11" s="100"/>
      <c r="F11" s="99"/>
      <c r="G11" s="997">
        <v>7.5</v>
      </c>
      <c r="H11" s="342">
        <v>7.5</v>
      </c>
      <c r="I11" s="352"/>
      <c r="J11" s="352"/>
      <c r="K11" s="352"/>
      <c r="L11" s="352"/>
      <c r="M11" s="352"/>
      <c r="N11" s="352"/>
      <c r="O11" s="356"/>
      <c r="P11" s="383"/>
      <c r="Q11" s="458"/>
      <c r="R11" s="384"/>
    </row>
    <row r="12" spans="1:18" ht="21.75" thickBot="1" x14ac:dyDescent="0.4">
      <c r="A12" s="2058" t="s">
        <v>911</v>
      </c>
      <c r="B12" s="2059"/>
      <c r="C12" s="972">
        <v>30</v>
      </c>
      <c r="D12" s="99"/>
      <c r="E12" s="100"/>
      <c r="F12" s="99"/>
      <c r="G12" s="100"/>
      <c r="H12" s="352"/>
      <c r="I12" s="342">
        <v>5</v>
      </c>
      <c r="J12" s="342">
        <v>5</v>
      </c>
      <c r="K12" s="342">
        <v>5</v>
      </c>
      <c r="L12" s="342">
        <v>5</v>
      </c>
      <c r="M12" s="342">
        <v>5</v>
      </c>
      <c r="N12" s="342">
        <v>5</v>
      </c>
      <c r="O12" s="352"/>
      <c r="P12" s="571" t="s">
        <v>542</v>
      </c>
      <c r="Q12" s="337"/>
      <c r="R12" s="506"/>
    </row>
    <row r="13" spans="1:18" x14ac:dyDescent="0.35">
      <c r="A13" s="2058" t="s">
        <v>912</v>
      </c>
      <c r="B13" s="2059"/>
      <c r="C13" s="972">
        <v>15</v>
      </c>
      <c r="D13" s="99"/>
      <c r="E13" s="100"/>
      <c r="F13" s="99"/>
      <c r="G13" s="100"/>
      <c r="H13" s="352"/>
      <c r="I13" s="342">
        <v>2.5</v>
      </c>
      <c r="J13" s="342">
        <v>2.5</v>
      </c>
      <c r="K13" s="342">
        <v>2.5</v>
      </c>
      <c r="L13" s="342">
        <v>2.5</v>
      </c>
      <c r="M13" s="342">
        <v>2.5</v>
      </c>
      <c r="N13" s="342">
        <v>2.5</v>
      </c>
      <c r="O13" s="352"/>
      <c r="P13" s="573" t="s">
        <v>589</v>
      </c>
      <c r="Q13" s="90"/>
      <c r="R13" s="201"/>
    </row>
    <row r="14" spans="1:18" ht="21.75" thickBot="1" x14ac:dyDescent="0.4">
      <c r="A14" s="2058" t="s">
        <v>948</v>
      </c>
      <c r="B14" s="2059"/>
      <c r="C14" s="972">
        <v>10</v>
      </c>
      <c r="D14" s="99"/>
      <c r="E14" s="100"/>
      <c r="F14" s="99"/>
      <c r="G14" s="100"/>
      <c r="H14" s="99"/>
      <c r="I14" s="354"/>
      <c r="J14" s="352"/>
      <c r="K14" s="342">
        <v>5</v>
      </c>
      <c r="M14" s="99"/>
      <c r="N14" s="342">
        <v>5</v>
      </c>
      <c r="O14" s="356"/>
      <c r="P14" s="95"/>
      <c r="Q14" s="96"/>
      <c r="R14" s="97"/>
    </row>
    <row r="15" spans="1:18" ht="21.75" thickBot="1" x14ac:dyDescent="0.4">
      <c r="A15" s="2058" t="s">
        <v>913</v>
      </c>
      <c r="B15" s="2059"/>
      <c r="C15" s="972">
        <v>10</v>
      </c>
      <c r="D15" s="99"/>
      <c r="E15" s="100"/>
      <c r="F15" s="99"/>
      <c r="G15" s="100"/>
      <c r="H15" s="99"/>
      <c r="I15" s="101"/>
      <c r="J15" s="352"/>
      <c r="K15" s="352"/>
      <c r="L15" s="352"/>
      <c r="M15" s="352"/>
      <c r="N15" s="99"/>
      <c r="O15" s="343">
        <v>10</v>
      </c>
      <c r="P15" s="502" t="s">
        <v>537</v>
      </c>
      <c r="Q15" s="503"/>
      <c r="R15" s="504"/>
    </row>
    <row r="16" spans="1:18" x14ac:dyDescent="0.35">
      <c r="A16" s="2058"/>
      <c r="B16" s="2059"/>
      <c r="C16" s="971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4"/>
      <c r="P16" s="1851" t="s">
        <v>12</v>
      </c>
      <c r="Q16" s="1852"/>
      <c r="R16" s="227" t="s">
        <v>13</v>
      </c>
    </row>
    <row r="17" spans="1:18" x14ac:dyDescent="0.35">
      <c r="A17" s="485"/>
      <c r="B17" s="486"/>
      <c r="C17" s="679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487"/>
      <c r="P17" s="409"/>
      <c r="Q17" s="691">
        <v>10000000</v>
      </c>
      <c r="R17" s="357"/>
    </row>
    <row r="18" spans="1:18" x14ac:dyDescent="0.35">
      <c r="A18" s="485"/>
      <c r="B18" s="486"/>
      <c r="C18" s="679"/>
      <c r="D18" s="160"/>
      <c r="E18" s="160"/>
      <c r="F18" s="160"/>
      <c r="G18" s="160"/>
      <c r="H18" s="160"/>
      <c r="I18" s="160"/>
      <c r="J18" s="160"/>
      <c r="K18" s="160"/>
      <c r="L18" s="160"/>
      <c r="M18" s="160"/>
      <c r="N18" s="160"/>
      <c r="O18" s="487"/>
      <c r="P18" s="329" t="s">
        <v>14</v>
      </c>
      <c r="Q18" s="330"/>
      <c r="R18" s="692">
        <v>10000000</v>
      </c>
    </row>
    <row r="19" spans="1:18" ht="21.75" thickBot="1" x14ac:dyDescent="0.4">
      <c r="A19" s="485"/>
      <c r="B19" s="486"/>
      <c r="C19" s="679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487"/>
      <c r="P19" s="137"/>
      <c r="Q19" s="137"/>
      <c r="R19" s="289"/>
    </row>
    <row r="20" spans="1:18" ht="21.75" thickBot="1" x14ac:dyDescent="0.4">
      <c r="A20" s="1622" t="s">
        <v>98</v>
      </c>
      <c r="B20" s="1624"/>
      <c r="C20" s="328">
        <f>SUM(C8:C19)</f>
        <v>100</v>
      </c>
      <c r="D20" s="523"/>
      <c r="E20" s="523"/>
      <c r="F20" s="523"/>
      <c r="G20" s="523"/>
      <c r="H20" s="523"/>
      <c r="I20" s="523"/>
      <c r="J20" s="523"/>
      <c r="K20" s="523"/>
      <c r="L20" s="523"/>
      <c r="M20" s="523"/>
      <c r="N20" s="523"/>
      <c r="O20" s="523"/>
      <c r="P20" s="563" t="s">
        <v>585</v>
      </c>
      <c r="Q20" s="574"/>
      <c r="R20" s="575"/>
    </row>
    <row r="21" spans="1:18" x14ac:dyDescent="0.35">
      <c r="A21" s="2060" t="s">
        <v>107</v>
      </c>
      <c r="B21" s="2061"/>
      <c r="C21" s="576" t="s">
        <v>105</v>
      </c>
      <c r="D21" s="577">
        <f>+D8</f>
        <v>10</v>
      </c>
      <c r="E21" s="577">
        <f>+E8</f>
        <v>0</v>
      </c>
      <c r="F21" s="577">
        <f>+F10</f>
        <v>10</v>
      </c>
      <c r="G21" s="577">
        <f>+G11</f>
        <v>7.5</v>
      </c>
      <c r="H21" s="577">
        <f>SUM(H8:H20)</f>
        <v>7.5</v>
      </c>
      <c r="I21" s="577">
        <f>SUM(I8:I20)</f>
        <v>7.5</v>
      </c>
      <c r="J21" s="577">
        <f t="shared" ref="J21:O21" si="0">SUM(J10:J20)</f>
        <v>7.5</v>
      </c>
      <c r="K21" s="577">
        <f t="shared" si="0"/>
        <v>12.5</v>
      </c>
      <c r="L21" s="577">
        <f t="shared" si="0"/>
        <v>7.5</v>
      </c>
      <c r="M21" s="577">
        <f t="shared" si="0"/>
        <v>7.5</v>
      </c>
      <c r="N21" s="577">
        <f t="shared" si="0"/>
        <v>12.5</v>
      </c>
      <c r="O21" s="577">
        <f t="shared" si="0"/>
        <v>10</v>
      </c>
      <c r="P21" s="1962"/>
      <c r="Q21" s="1963"/>
      <c r="R21" s="1964"/>
    </row>
    <row r="22" spans="1:18" x14ac:dyDescent="0.35">
      <c r="A22" s="1630"/>
      <c r="B22" s="1631"/>
      <c r="C22" s="576" t="s">
        <v>106</v>
      </c>
      <c r="D22" s="577">
        <f>+D21</f>
        <v>10</v>
      </c>
      <c r="E22" s="577">
        <f>+D21+E21</f>
        <v>10</v>
      </c>
      <c r="F22" s="577">
        <f>+D21+E21+F21</f>
        <v>20</v>
      </c>
      <c r="G22" s="577">
        <f>+D21+E21+F21+G21</f>
        <v>27.5</v>
      </c>
      <c r="H22" s="577">
        <f>+D21+E21+F21+G21+H21</f>
        <v>35</v>
      </c>
      <c r="I22" s="577">
        <f>+D21+E21+F21+G21+H21</f>
        <v>35</v>
      </c>
      <c r="J22" s="577">
        <f>+D21+E21+F21+G21+H21+I21+J21</f>
        <v>50</v>
      </c>
      <c r="K22" s="577">
        <f>+D21+E21+F21+G21+H21+I21+J21+K21</f>
        <v>62.5</v>
      </c>
      <c r="L22" s="577">
        <f>+D21+E21+F21+G21+H21+I21+J21+K21+L21</f>
        <v>70</v>
      </c>
      <c r="M22" s="577">
        <f>+D21+E21+F21+G21+H21+I21+J21+K21+L21+M21</f>
        <v>77.5</v>
      </c>
      <c r="N22" s="577">
        <f>+D21+E21+F21+G21+H21+I21+J21+K21+L21+M21+N21</f>
        <v>90</v>
      </c>
      <c r="O22" s="577">
        <f>+D21+E21+F21+G21+H21+I21+J21+K21+L21+M21+N21+O21</f>
        <v>100</v>
      </c>
      <c r="P22" s="1704"/>
      <c r="Q22" s="1705"/>
      <c r="R22" s="1706"/>
    </row>
    <row r="23" spans="1:18" x14ac:dyDescent="0.35">
      <c r="A23" s="1614" t="s">
        <v>108</v>
      </c>
      <c r="B23" s="1615"/>
      <c r="C23" s="578" t="s">
        <v>105</v>
      </c>
      <c r="D23" s="579"/>
      <c r="E23" s="579"/>
      <c r="F23" s="579"/>
      <c r="G23" s="579"/>
      <c r="H23" s="579"/>
      <c r="I23" s="579"/>
      <c r="J23" s="579"/>
      <c r="K23" s="579"/>
      <c r="L23" s="579"/>
      <c r="M23" s="579"/>
      <c r="N23" s="579"/>
      <c r="O23" s="579"/>
      <c r="P23" s="1697" t="s">
        <v>599</v>
      </c>
      <c r="Q23" s="1698"/>
      <c r="R23" s="1620">
        <f>O24</f>
        <v>0</v>
      </c>
    </row>
    <row r="24" spans="1:18" ht="21.75" thickBot="1" x14ac:dyDescent="0.4">
      <c r="A24" s="1617"/>
      <c r="B24" s="1618"/>
      <c r="C24" s="581" t="s">
        <v>109</v>
      </c>
      <c r="D24" s="582">
        <v>0</v>
      </c>
      <c r="E24" s="582">
        <v>0</v>
      </c>
      <c r="F24" s="582">
        <v>0</v>
      </c>
      <c r="G24" s="582">
        <v>0</v>
      </c>
      <c r="H24" s="582">
        <v>0</v>
      </c>
      <c r="I24" s="582">
        <v>0</v>
      </c>
      <c r="J24" s="582">
        <v>0</v>
      </c>
      <c r="K24" s="582">
        <v>0</v>
      </c>
      <c r="L24" s="582">
        <v>0</v>
      </c>
      <c r="M24" s="582">
        <v>0</v>
      </c>
      <c r="N24" s="582">
        <v>0</v>
      </c>
      <c r="O24" s="582">
        <v>0</v>
      </c>
      <c r="P24" s="532"/>
      <c r="Q24" s="533"/>
      <c r="R24" s="1621"/>
    </row>
    <row r="25" spans="1:18" hidden="1" x14ac:dyDescent="0.35">
      <c r="P25" s="1666" t="s">
        <v>711</v>
      </c>
      <c r="Q25" s="1666"/>
      <c r="R25" s="1666"/>
    </row>
    <row r="26" spans="1:18" hidden="1" x14ac:dyDescent="0.35">
      <c r="P26" s="447"/>
      <c r="Q26" s="729"/>
      <c r="R26" s="287"/>
    </row>
    <row r="27" spans="1:18" hidden="1" x14ac:dyDescent="0.35">
      <c r="B27" s="137"/>
      <c r="C27" s="137"/>
      <c r="P27" s="1739" t="s">
        <v>712</v>
      </c>
      <c r="Q27" s="1739"/>
      <c r="R27" s="1739"/>
    </row>
    <row r="28" spans="1:18" hidden="1" x14ac:dyDescent="0.35">
      <c r="P28" s="1978" t="s">
        <v>718</v>
      </c>
      <c r="Q28" s="1978"/>
      <c r="R28" s="1978"/>
    </row>
  </sheetData>
  <mergeCells count="28">
    <mergeCell ref="P25:R25"/>
    <mergeCell ref="P27:R27"/>
    <mergeCell ref="P28:R28"/>
    <mergeCell ref="A15:B15"/>
    <mergeCell ref="A16:B16"/>
    <mergeCell ref="A21:B22"/>
    <mergeCell ref="A20:B20"/>
    <mergeCell ref="A23:B24"/>
    <mergeCell ref="P21:R21"/>
    <mergeCell ref="P22:R22"/>
    <mergeCell ref="P23:Q23"/>
    <mergeCell ref="R23:R24"/>
    <mergeCell ref="A6:B7"/>
    <mergeCell ref="D6:O6"/>
    <mergeCell ref="P10:R10"/>
    <mergeCell ref="A8:B8"/>
    <mergeCell ref="P16:Q16"/>
    <mergeCell ref="A10:B10"/>
    <mergeCell ref="A11:B11"/>
    <mergeCell ref="A12:B12"/>
    <mergeCell ref="A13:B13"/>
    <mergeCell ref="A14:B14"/>
    <mergeCell ref="A1:R1"/>
    <mergeCell ref="A2:R2"/>
    <mergeCell ref="B3:O3"/>
    <mergeCell ref="P3:R3"/>
    <mergeCell ref="B4:O4"/>
    <mergeCell ref="P4:R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24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Normal="100" workbookViewId="0">
      <selection activeCell="A23" sqref="A23:D23"/>
    </sheetView>
  </sheetViews>
  <sheetFormatPr defaultColWidth="9" defaultRowHeight="21" x14ac:dyDescent="0.35"/>
  <cols>
    <col min="1" max="1" width="5.5" style="175" customWidth="1"/>
    <col min="2" max="2" width="10.625" style="19" customWidth="1"/>
    <col min="3" max="10" width="9" style="19"/>
    <col min="11" max="11" width="7.625" style="19" customWidth="1"/>
    <col min="12" max="16384" width="9" style="19"/>
  </cols>
  <sheetData>
    <row r="1" spans="1:13" ht="33.6" customHeight="1" x14ac:dyDescent="0.35">
      <c r="A1" s="1594" t="s">
        <v>30</v>
      </c>
      <c r="B1" s="1594"/>
      <c r="C1" s="1594"/>
      <c r="D1" s="1594"/>
      <c r="E1" s="1594"/>
      <c r="F1" s="1594"/>
      <c r="G1" s="1594"/>
      <c r="H1" s="1594"/>
      <c r="I1" s="1594"/>
      <c r="J1" s="1594"/>
      <c r="K1" s="1594"/>
    </row>
    <row r="2" spans="1:13" x14ac:dyDescent="0.35">
      <c r="A2" s="172" t="s">
        <v>31</v>
      </c>
      <c r="C2" s="173"/>
      <c r="D2" s="173"/>
      <c r="E2" s="173"/>
      <c r="F2" s="173"/>
      <c r="G2" s="174"/>
      <c r="H2" s="174"/>
      <c r="I2" s="174"/>
      <c r="J2" s="174"/>
      <c r="M2" s="172" t="s">
        <v>32</v>
      </c>
    </row>
    <row r="3" spans="1:13" x14ac:dyDescent="0.35">
      <c r="A3" s="171" t="s">
        <v>52</v>
      </c>
      <c r="B3" s="19" t="s">
        <v>51</v>
      </c>
      <c r="M3" s="171" t="s">
        <v>46</v>
      </c>
    </row>
    <row r="4" spans="1:13" x14ac:dyDescent="0.35">
      <c r="A4" s="171" t="s">
        <v>53</v>
      </c>
      <c r="B4" s="19" t="s">
        <v>33</v>
      </c>
      <c r="M4" s="171" t="s">
        <v>40</v>
      </c>
    </row>
    <row r="5" spans="1:13" x14ac:dyDescent="0.35">
      <c r="A5" s="171" t="s">
        <v>40</v>
      </c>
      <c r="B5" s="19" t="s">
        <v>34</v>
      </c>
      <c r="M5" s="171" t="s">
        <v>40</v>
      </c>
    </row>
    <row r="6" spans="1:13" x14ac:dyDescent="0.35">
      <c r="A6" s="171" t="s">
        <v>54</v>
      </c>
      <c r="B6" s="19" t="s">
        <v>35</v>
      </c>
      <c r="M6" s="171" t="s">
        <v>47</v>
      </c>
    </row>
    <row r="7" spans="1:13" x14ac:dyDescent="0.35">
      <c r="A7" s="171" t="s">
        <v>55</v>
      </c>
      <c r="B7" s="19" t="s">
        <v>36</v>
      </c>
      <c r="M7" s="171" t="s">
        <v>37</v>
      </c>
    </row>
    <row r="8" spans="1:13" s="15" customFormat="1" x14ac:dyDescent="0.35">
      <c r="A8" s="18" t="s">
        <v>37</v>
      </c>
      <c r="B8" s="15" t="s">
        <v>651</v>
      </c>
      <c r="M8" s="18" t="s">
        <v>97</v>
      </c>
    </row>
    <row r="9" spans="1:13" s="15" customFormat="1" x14ac:dyDescent="0.35">
      <c r="A9" s="984">
        <v>7</v>
      </c>
      <c r="B9" s="15" t="s">
        <v>655</v>
      </c>
      <c r="M9" s="18" t="s">
        <v>491</v>
      </c>
    </row>
    <row r="10" spans="1:13" s="15" customFormat="1" x14ac:dyDescent="0.35">
      <c r="A10" s="984">
        <v>8</v>
      </c>
      <c r="B10" s="15" t="s">
        <v>653</v>
      </c>
      <c r="M10" s="18" t="s">
        <v>492</v>
      </c>
    </row>
    <row r="11" spans="1:13" s="15" customFormat="1" x14ac:dyDescent="0.35">
      <c r="A11" s="984">
        <v>9</v>
      </c>
      <c r="B11" s="15" t="s">
        <v>248</v>
      </c>
      <c r="M11" s="18" t="s">
        <v>493</v>
      </c>
    </row>
    <row r="12" spans="1:13" s="15" customFormat="1" x14ac:dyDescent="0.35">
      <c r="A12" s="1033">
        <v>10</v>
      </c>
      <c r="B12" s="15" t="s">
        <v>654</v>
      </c>
      <c r="M12" s="18" t="s">
        <v>494</v>
      </c>
    </row>
    <row r="13" spans="1:13" s="15" customFormat="1" x14ac:dyDescent="0.35">
      <c r="A13" s="984">
        <v>11</v>
      </c>
      <c r="B13" s="15" t="s">
        <v>661</v>
      </c>
      <c r="M13" s="18" t="s">
        <v>495</v>
      </c>
    </row>
    <row r="14" spans="1:13" s="15" customFormat="1" x14ac:dyDescent="0.35">
      <c r="A14" s="984">
        <v>12</v>
      </c>
      <c r="B14" s="15" t="s">
        <v>656</v>
      </c>
      <c r="M14" s="18" t="s">
        <v>496</v>
      </c>
    </row>
    <row r="15" spans="1:13" s="15" customFormat="1" x14ac:dyDescent="0.35">
      <c r="A15" s="984">
        <v>13</v>
      </c>
      <c r="B15" s="15" t="s">
        <v>956</v>
      </c>
      <c r="M15" s="18" t="s">
        <v>642</v>
      </c>
    </row>
    <row r="16" spans="1:13" s="15" customFormat="1" x14ac:dyDescent="0.35">
      <c r="A16" s="1091">
        <v>14</v>
      </c>
      <c r="B16" s="15" t="s">
        <v>665</v>
      </c>
      <c r="F16" s="19"/>
      <c r="M16" s="18" t="s">
        <v>497</v>
      </c>
    </row>
    <row r="17" spans="1:13" x14ac:dyDescent="0.35">
      <c r="A17" s="984">
        <v>15</v>
      </c>
      <c r="B17" s="15" t="s">
        <v>666</v>
      </c>
      <c r="F17" s="1031"/>
      <c r="G17" s="1031"/>
      <c r="H17" s="1031"/>
      <c r="I17" s="1031"/>
      <c r="J17" s="1031"/>
      <c r="K17" s="1031"/>
      <c r="M17" s="171" t="s">
        <v>498</v>
      </c>
    </row>
    <row r="18" spans="1:13" x14ac:dyDescent="0.35">
      <c r="A18" s="984">
        <v>16</v>
      </c>
      <c r="B18" s="15" t="s">
        <v>667</v>
      </c>
      <c r="C18" s="1031"/>
      <c r="D18" s="1031"/>
      <c r="E18" s="1031"/>
      <c r="F18" s="1031"/>
      <c r="G18" s="1031"/>
      <c r="H18" s="1031"/>
      <c r="I18" s="1031"/>
      <c r="J18" s="1031"/>
      <c r="K18" s="1031"/>
      <c r="M18" s="171" t="s">
        <v>499</v>
      </c>
    </row>
    <row r="19" spans="1:13" x14ac:dyDescent="0.35">
      <c r="A19" s="984">
        <v>17</v>
      </c>
      <c r="B19" s="15" t="s">
        <v>652</v>
      </c>
      <c r="G19" s="1031"/>
      <c r="H19" s="1031"/>
      <c r="I19" s="1031"/>
      <c r="J19" s="1031"/>
      <c r="K19" s="1031"/>
      <c r="M19" s="171" t="s">
        <v>500</v>
      </c>
    </row>
    <row r="20" spans="1:13" x14ac:dyDescent="0.35">
      <c r="A20" s="1351"/>
      <c r="B20" s="15"/>
      <c r="G20" s="1031"/>
      <c r="H20" s="1031"/>
      <c r="I20" s="1031"/>
      <c r="J20" s="1031"/>
      <c r="K20" s="1031"/>
      <c r="M20" s="171"/>
    </row>
    <row r="21" spans="1:13" x14ac:dyDescent="0.35">
      <c r="A21" s="1351"/>
      <c r="B21" s="15"/>
      <c r="G21" s="1031"/>
      <c r="H21" s="1031"/>
      <c r="I21" s="1031"/>
      <c r="J21" s="1031"/>
      <c r="K21" s="1031"/>
      <c r="M21" s="171"/>
    </row>
    <row r="22" spans="1:13" x14ac:dyDescent="0.35">
      <c r="A22" s="1351"/>
      <c r="B22" s="15"/>
      <c r="G22" s="1031"/>
      <c r="H22" s="1031"/>
      <c r="I22" s="1031"/>
      <c r="J22" s="1031"/>
      <c r="K22" s="1031"/>
      <c r="M22" s="171"/>
    </row>
    <row r="23" spans="1:13" x14ac:dyDescent="0.35">
      <c r="A23" s="1031"/>
      <c r="B23" s="1031"/>
      <c r="C23" s="1031"/>
      <c r="D23" s="1031"/>
      <c r="E23" s="1031"/>
      <c r="F23" s="1031"/>
      <c r="G23" s="1031"/>
      <c r="H23" s="1031"/>
      <c r="I23" s="1031"/>
      <c r="J23" s="1031"/>
      <c r="K23" s="1031"/>
      <c r="M23" s="171"/>
    </row>
    <row r="24" spans="1:13" x14ac:dyDescent="0.35">
      <c r="A24" s="1031"/>
      <c r="B24" s="1031"/>
      <c r="C24" s="1031"/>
      <c r="D24" s="1031"/>
      <c r="E24" s="1031"/>
      <c r="F24" s="1031"/>
      <c r="G24" s="1031"/>
      <c r="H24" s="1031"/>
      <c r="I24" s="1031"/>
      <c r="J24" s="1031"/>
      <c r="K24" s="1031"/>
      <c r="M24" s="171"/>
    </row>
    <row r="25" spans="1:13" x14ac:dyDescent="0.35">
      <c r="A25" s="1595" t="s">
        <v>38</v>
      </c>
      <c r="B25" s="1595"/>
      <c r="C25" s="1595"/>
      <c r="D25" s="1595"/>
      <c r="E25" s="1595"/>
      <c r="F25" s="1595"/>
      <c r="G25" s="1595"/>
      <c r="H25" s="1595"/>
      <c r="I25" s="1595"/>
      <c r="J25" s="1595"/>
      <c r="K25" s="1595"/>
    </row>
    <row r="26" spans="1:13" x14ac:dyDescent="0.35">
      <c r="A26" s="974" t="s">
        <v>31</v>
      </c>
      <c r="B26" s="1597"/>
      <c r="C26" s="1597"/>
      <c r="D26" s="1597"/>
      <c r="E26" s="1597"/>
      <c r="F26" s="1597"/>
      <c r="G26" s="1597"/>
      <c r="H26" s="1597"/>
      <c r="I26" s="1597"/>
      <c r="J26" s="1597"/>
      <c r="K26" s="1597"/>
      <c r="M26" s="172" t="s">
        <v>32</v>
      </c>
    </row>
    <row r="27" spans="1:13" s="15" customFormat="1" x14ac:dyDescent="0.35">
      <c r="A27" s="984">
        <v>18</v>
      </c>
      <c r="B27" s="15" t="s">
        <v>668</v>
      </c>
      <c r="M27" s="984">
        <v>19</v>
      </c>
    </row>
    <row r="28" spans="1:13" s="15" customFormat="1" x14ac:dyDescent="0.35">
      <c r="A28" s="984">
        <v>19</v>
      </c>
      <c r="B28" s="15" t="s">
        <v>920</v>
      </c>
      <c r="M28" s="984">
        <v>20</v>
      </c>
    </row>
    <row r="29" spans="1:13" s="15" customFormat="1" x14ac:dyDescent="0.35">
      <c r="A29" s="984">
        <v>20</v>
      </c>
      <c r="B29" s="15" t="s">
        <v>735</v>
      </c>
      <c r="M29" s="984">
        <v>21</v>
      </c>
    </row>
    <row r="30" spans="1:13" s="15" customFormat="1" x14ac:dyDescent="0.35">
      <c r="A30" s="984">
        <v>21</v>
      </c>
      <c r="B30" s="15" t="s">
        <v>697</v>
      </c>
      <c r="M30" s="984">
        <v>22</v>
      </c>
    </row>
    <row r="31" spans="1:13" s="15" customFormat="1" x14ac:dyDescent="0.35">
      <c r="A31" s="984">
        <v>22</v>
      </c>
      <c r="B31" s="15" t="s">
        <v>736</v>
      </c>
      <c r="M31" s="984">
        <v>23</v>
      </c>
    </row>
    <row r="32" spans="1:13" s="15" customFormat="1" x14ac:dyDescent="0.35">
      <c r="A32" s="984">
        <v>23</v>
      </c>
      <c r="B32" s="15" t="s">
        <v>921</v>
      </c>
      <c r="M32" s="984">
        <v>24</v>
      </c>
    </row>
    <row r="33" spans="1:13" s="15" customFormat="1" x14ac:dyDescent="0.35">
      <c r="A33" s="984">
        <v>24</v>
      </c>
      <c r="B33" s="15" t="s">
        <v>658</v>
      </c>
      <c r="M33" s="984">
        <v>25</v>
      </c>
    </row>
    <row r="34" spans="1:13" s="15" customFormat="1" x14ac:dyDescent="0.35">
      <c r="A34" s="1164"/>
      <c r="B34" s="15" t="s">
        <v>591</v>
      </c>
      <c r="M34" s="1164"/>
    </row>
    <row r="35" spans="1:13" s="15" customFormat="1" x14ac:dyDescent="0.35">
      <c r="A35" s="1164"/>
      <c r="B35" s="15" t="s">
        <v>592</v>
      </c>
      <c r="M35" s="1164"/>
    </row>
    <row r="36" spans="1:13" s="15" customFormat="1" x14ac:dyDescent="0.35">
      <c r="A36" s="984">
        <v>25</v>
      </c>
      <c r="B36" s="15" t="s">
        <v>657</v>
      </c>
      <c r="M36" s="984">
        <v>26</v>
      </c>
    </row>
    <row r="37" spans="1:13" s="15" customFormat="1" x14ac:dyDescent="0.35">
      <c r="A37" s="984">
        <v>26</v>
      </c>
      <c r="B37" s="15" t="s">
        <v>738</v>
      </c>
      <c r="M37" s="984">
        <v>27</v>
      </c>
    </row>
    <row r="38" spans="1:13" s="15" customFormat="1" x14ac:dyDescent="0.35">
      <c r="A38" s="984">
        <v>27</v>
      </c>
      <c r="B38" s="15" t="s">
        <v>659</v>
      </c>
      <c r="M38" s="984">
        <v>28</v>
      </c>
    </row>
    <row r="39" spans="1:13" s="15" customFormat="1" x14ac:dyDescent="0.35">
      <c r="A39" s="984">
        <v>28</v>
      </c>
      <c r="B39" s="15" t="s">
        <v>662</v>
      </c>
      <c r="M39" s="984">
        <v>29</v>
      </c>
    </row>
    <row r="40" spans="1:13" s="15" customFormat="1" x14ac:dyDescent="0.35">
      <c r="A40" s="984">
        <v>29</v>
      </c>
      <c r="B40" s="15" t="s">
        <v>663</v>
      </c>
      <c r="M40" s="984">
        <v>30</v>
      </c>
    </row>
    <row r="41" spans="1:13" s="15" customFormat="1" x14ac:dyDescent="0.35">
      <c r="A41" s="984">
        <v>30</v>
      </c>
      <c r="B41" s="15" t="s">
        <v>664</v>
      </c>
      <c r="M41" s="984">
        <v>31</v>
      </c>
    </row>
    <row r="42" spans="1:13" s="15" customFormat="1" x14ac:dyDescent="0.35">
      <c r="A42" s="984">
        <v>31</v>
      </c>
      <c r="B42" s="975" t="s">
        <v>1103</v>
      </c>
      <c r="M42" s="984">
        <v>32</v>
      </c>
    </row>
    <row r="43" spans="1:13" s="15" customFormat="1" x14ac:dyDescent="0.35">
      <c r="A43" s="984">
        <v>32</v>
      </c>
      <c r="B43" s="15" t="s">
        <v>1104</v>
      </c>
      <c r="E43" s="975"/>
      <c r="F43" s="975"/>
      <c r="G43" s="975"/>
      <c r="H43" s="975"/>
      <c r="I43" s="975"/>
      <c r="J43" s="975"/>
      <c r="K43" s="975"/>
      <c r="M43" s="984">
        <v>33</v>
      </c>
    </row>
    <row r="44" spans="1:13" s="15" customFormat="1" x14ac:dyDescent="0.35">
      <c r="A44" s="984">
        <v>33</v>
      </c>
      <c r="B44" s="15" t="s">
        <v>803</v>
      </c>
      <c r="C44" s="975"/>
      <c r="D44" s="975"/>
      <c r="M44" s="984">
        <v>34</v>
      </c>
    </row>
    <row r="45" spans="1:13" x14ac:dyDescent="0.35">
      <c r="A45" s="1032"/>
      <c r="B45" s="1031"/>
      <c r="C45" s="1031"/>
      <c r="D45" s="1031"/>
      <c r="E45" s="1031"/>
      <c r="F45" s="1031"/>
      <c r="G45" s="1031"/>
      <c r="H45" s="1031"/>
      <c r="I45" s="1031"/>
      <c r="J45" s="1031"/>
      <c r="K45" s="1031"/>
    </row>
    <row r="46" spans="1:13" x14ac:dyDescent="0.35">
      <c r="A46" s="1032"/>
      <c r="B46" s="1031"/>
      <c r="C46" s="1031"/>
      <c r="D46" s="1031"/>
      <c r="E46" s="1031"/>
      <c r="F46" s="1031"/>
      <c r="G46" s="1031"/>
      <c r="H46" s="1031"/>
      <c r="I46" s="1031"/>
      <c r="J46" s="1031"/>
      <c r="K46" s="1031"/>
    </row>
    <row r="47" spans="1:13" x14ac:dyDescent="0.35">
      <c r="A47" s="1032"/>
      <c r="B47" s="1031"/>
      <c r="C47" s="1031"/>
      <c r="D47" s="1031"/>
      <c r="E47" s="1031"/>
      <c r="F47" s="1031"/>
      <c r="G47" s="1031"/>
      <c r="H47" s="1031"/>
      <c r="I47" s="1031"/>
      <c r="J47" s="1031"/>
      <c r="K47" s="1031"/>
    </row>
    <row r="48" spans="1:13" x14ac:dyDescent="0.35">
      <c r="A48" s="1032"/>
      <c r="B48" s="1031"/>
      <c r="C48" s="1031"/>
      <c r="D48" s="1031"/>
      <c r="E48" s="1031"/>
      <c r="F48" s="1031"/>
      <c r="G48" s="1031"/>
      <c r="H48" s="1031"/>
      <c r="I48" s="1031"/>
      <c r="J48" s="1031"/>
      <c r="K48" s="1031"/>
    </row>
    <row r="49" spans="1:13" s="15" customFormat="1" x14ac:dyDescent="0.35">
      <c r="A49" s="1595" t="s">
        <v>38</v>
      </c>
      <c r="B49" s="1595"/>
      <c r="C49" s="1595"/>
      <c r="D49" s="1595"/>
      <c r="E49" s="1595"/>
      <c r="F49" s="1595"/>
      <c r="G49" s="1595"/>
      <c r="H49" s="1595"/>
      <c r="I49" s="1595"/>
      <c r="J49" s="1595"/>
      <c r="K49" s="1595"/>
    </row>
    <row r="50" spans="1:13" s="15" customFormat="1" x14ac:dyDescent="0.35">
      <c r="A50" s="974" t="s">
        <v>31</v>
      </c>
      <c r="B50" s="1597"/>
      <c r="C50" s="1597"/>
      <c r="D50" s="1597"/>
      <c r="E50" s="1597"/>
      <c r="F50" s="1597"/>
      <c r="G50" s="1597"/>
      <c r="H50" s="1597"/>
      <c r="I50" s="1597"/>
      <c r="J50" s="1597"/>
      <c r="K50" s="1597"/>
      <c r="M50" s="974" t="s">
        <v>32</v>
      </c>
    </row>
    <row r="51" spans="1:13" s="15" customFormat="1" x14ac:dyDescent="0.35">
      <c r="A51" s="984">
        <v>34</v>
      </c>
      <c r="B51" s="15" t="s">
        <v>804</v>
      </c>
      <c r="M51" s="984">
        <v>35</v>
      </c>
    </row>
    <row r="52" spans="1:13" s="15" customFormat="1" x14ac:dyDescent="0.35">
      <c r="A52" s="984">
        <v>35</v>
      </c>
      <c r="B52" s="15" t="s">
        <v>805</v>
      </c>
      <c r="M52" s="984">
        <v>36</v>
      </c>
    </row>
    <row r="53" spans="1:13" s="15" customFormat="1" x14ac:dyDescent="0.35">
      <c r="A53" s="984">
        <v>36</v>
      </c>
      <c r="B53" s="15" t="s">
        <v>806</v>
      </c>
      <c r="M53" s="984">
        <v>37</v>
      </c>
    </row>
    <row r="54" spans="1:13" s="15" customFormat="1" x14ac:dyDescent="0.35">
      <c r="A54" s="984">
        <v>37</v>
      </c>
      <c r="B54" s="975" t="s">
        <v>807</v>
      </c>
      <c r="C54" s="975"/>
      <c r="D54" s="975"/>
      <c r="E54" s="975"/>
      <c r="F54" s="975"/>
      <c r="H54" s="975"/>
      <c r="M54" s="984">
        <v>38</v>
      </c>
    </row>
    <row r="55" spans="1:13" s="15" customFormat="1" x14ac:dyDescent="0.35">
      <c r="A55" s="984">
        <v>38</v>
      </c>
      <c r="B55" s="975" t="s">
        <v>808</v>
      </c>
      <c r="C55" s="975"/>
      <c r="D55" s="975"/>
      <c r="E55" s="975"/>
      <c r="F55" s="975"/>
      <c r="G55" s="975"/>
      <c r="H55" s="975"/>
      <c r="I55" s="975"/>
      <c r="J55" s="975"/>
      <c r="K55" s="975"/>
      <c r="M55" s="984">
        <v>39</v>
      </c>
    </row>
    <row r="56" spans="1:13" s="15" customFormat="1" x14ac:dyDescent="0.35">
      <c r="A56" s="984">
        <v>39</v>
      </c>
      <c r="B56" s="975" t="s">
        <v>809</v>
      </c>
      <c r="C56" s="975"/>
      <c r="D56" s="975"/>
      <c r="E56" s="975"/>
      <c r="F56" s="975"/>
      <c r="G56" s="975"/>
      <c r="H56" s="975"/>
      <c r="I56" s="975"/>
      <c r="J56" s="975"/>
      <c r="K56" s="975"/>
      <c r="M56" s="984">
        <v>40</v>
      </c>
    </row>
    <row r="57" spans="1:13" s="15" customFormat="1" x14ac:dyDescent="0.35">
      <c r="A57" s="984">
        <v>40</v>
      </c>
      <c r="B57" s="975" t="s">
        <v>810</v>
      </c>
      <c r="C57" s="975"/>
      <c r="D57" s="975"/>
      <c r="E57" s="975"/>
      <c r="F57" s="975"/>
      <c r="G57" s="975"/>
      <c r="H57" s="975"/>
      <c r="I57" s="975"/>
      <c r="J57" s="975"/>
      <c r="K57" s="975"/>
      <c r="M57" s="984">
        <v>41</v>
      </c>
    </row>
    <row r="58" spans="1:13" s="15" customFormat="1" x14ac:dyDescent="0.35">
      <c r="A58" s="984">
        <v>41</v>
      </c>
      <c r="B58" s="975" t="s">
        <v>811</v>
      </c>
      <c r="C58" s="975"/>
      <c r="D58" s="975"/>
      <c r="E58" s="975"/>
      <c r="F58" s="975"/>
      <c r="G58" s="975"/>
      <c r="I58" s="975"/>
      <c r="J58" s="975"/>
      <c r="K58" s="975"/>
      <c r="M58" s="984">
        <v>42</v>
      </c>
    </row>
    <row r="59" spans="1:13" s="15" customFormat="1" x14ac:dyDescent="0.35">
      <c r="A59" s="984">
        <v>42</v>
      </c>
      <c r="B59" s="15" t="s">
        <v>826</v>
      </c>
      <c r="H59" s="975"/>
      <c r="M59" s="984">
        <v>43</v>
      </c>
    </row>
    <row r="60" spans="1:13" s="15" customFormat="1" x14ac:dyDescent="0.35">
      <c r="A60" s="984">
        <v>43</v>
      </c>
      <c r="B60" s="1034" t="s">
        <v>191</v>
      </c>
      <c r="C60" s="1034"/>
      <c r="D60" s="1034"/>
      <c r="E60" s="1034"/>
      <c r="F60" s="1034"/>
      <c r="G60" s="1034"/>
      <c r="H60" s="1034"/>
      <c r="I60" s="975"/>
      <c r="J60" s="975"/>
      <c r="K60" s="975"/>
      <c r="M60" s="984">
        <v>44</v>
      </c>
    </row>
    <row r="61" spans="1:13" s="15" customFormat="1" x14ac:dyDescent="0.35">
      <c r="A61" s="1033">
        <v>44</v>
      </c>
      <c r="B61" s="209" t="s">
        <v>695</v>
      </c>
      <c r="C61" s="209"/>
      <c r="D61" s="209"/>
      <c r="E61" s="209"/>
      <c r="F61" s="209"/>
      <c r="G61" s="209"/>
      <c r="H61" s="209"/>
      <c r="I61" s="1034"/>
      <c r="J61" s="1034"/>
      <c r="K61" s="1034"/>
      <c r="M61" s="1033">
        <v>45</v>
      </c>
    </row>
    <row r="62" spans="1:13" x14ac:dyDescent="0.35">
      <c r="A62" s="1035">
        <v>45</v>
      </c>
      <c r="B62" s="975" t="s">
        <v>696</v>
      </c>
      <c r="C62" s="975"/>
      <c r="D62" s="975"/>
      <c r="E62" s="975"/>
      <c r="F62" s="975"/>
      <c r="G62" s="975"/>
      <c r="H62" s="975"/>
      <c r="I62" s="209"/>
      <c r="J62" s="209"/>
      <c r="K62" s="209"/>
      <c r="M62" s="1035">
        <v>46</v>
      </c>
    </row>
    <row r="63" spans="1:13" s="15" customFormat="1" x14ac:dyDescent="0.35">
      <c r="A63" s="984">
        <v>46</v>
      </c>
      <c r="B63" s="975" t="s">
        <v>660</v>
      </c>
      <c r="C63" s="975"/>
      <c r="D63" s="975"/>
      <c r="E63" s="975"/>
      <c r="F63" s="975"/>
      <c r="G63" s="975"/>
      <c r="H63" s="975"/>
      <c r="I63" s="975"/>
      <c r="J63" s="975"/>
      <c r="K63" s="975"/>
      <c r="M63" s="984">
        <v>47</v>
      </c>
    </row>
    <row r="64" spans="1:13" s="15" customFormat="1" x14ac:dyDescent="0.35">
      <c r="A64" s="984">
        <v>47</v>
      </c>
      <c r="B64" s="975" t="s">
        <v>56</v>
      </c>
      <c r="C64" s="975"/>
      <c r="D64" s="975"/>
      <c r="E64" s="975"/>
      <c r="F64" s="975"/>
      <c r="G64" s="975"/>
      <c r="H64" s="975"/>
      <c r="I64" s="975"/>
      <c r="J64" s="975"/>
      <c r="K64" s="975"/>
      <c r="M64" s="984">
        <v>48</v>
      </c>
    </row>
    <row r="65" spans="1:13" x14ac:dyDescent="0.35">
      <c r="A65" s="984"/>
      <c r="I65" s="975"/>
      <c r="J65" s="975"/>
      <c r="K65" s="975"/>
      <c r="L65" s="15"/>
      <c r="M65" s="984"/>
    </row>
    <row r="66" spans="1:13" x14ac:dyDescent="0.35">
      <c r="A66" s="984"/>
      <c r="B66" s="975"/>
      <c r="C66" s="975"/>
      <c r="D66" s="975"/>
      <c r="E66" s="975"/>
      <c r="F66" s="975"/>
      <c r="G66" s="975"/>
      <c r="H66" s="975"/>
      <c r="I66" s="975"/>
      <c r="J66" s="975"/>
      <c r="K66" s="975"/>
      <c r="L66" s="15"/>
      <c r="M66" s="984"/>
    </row>
    <row r="67" spans="1:13" x14ac:dyDescent="0.35">
      <c r="A67" s="208"/>
      <c r="G67" s="209"/>
      <c r="H67" s="209"/>
      <c r="I67" s="209"/>
      <c r="J67" s="209"/>
      <c r="K67" s="209"/>
      <c r="M67" s="514"/>
    </row>
    <row r="68" spans="1:13" x14ac:dyDescent="0.35">
      <c r="B68" s="209"/>
      <c r="C68" s="209"/>
      <c r="D68" s="209"/>
      <c r="E68" s="209"/>
      <c r="F68" s="209"/>
      <c r="G68" s="209"/>
      <c r="H68" s="209"/>
      <c r="I68" s="209"/>
      <c r="J68" s="209"/>
      <c r="K68" s="209"/>
      <c r="M68" s="208"/>
    </row>
    <row r="69" spans="1:13" x14ac:dyDescent="0.35">
      <c r="B69" s="209"/>
      <c r="C69" s="209"/>
      <c r="D69" s="209"/>
      <c r="E69" s="209"/>
      <c r="F69" s="209"/>
      <c r="G69" s="209"/>
      <c r="H69" s="209"/>
      <c r="I69" s="209"/>
      <c r="J69" s="209"/>
      <c r="K69" s="209"/>
      <c r="M69" s="208"/>
    </row>
    <row r="70" spans="1:13" x14ac:dyDescent="0.35">
      <c r="G70" s="209"/>
      <c r="H70" s="209"/>
      <c r="I70" s="209"/>
      <c r="J70" s="209"/>
      <c r="K70" s="209"/>
    </row>
    <row r="71" spans="1:13" x14ac:dyDescent="0.35">
      <c r="G71" s="209"/>
      <c r="H71" s="209"/>
      <c r="I71" s="209"/>
      <c r="J71" s="209"/>
      <c r="K71" s="209"/>
    </row>
    <row r="72" spans="1:13" x14ac:dyDescent="0.35">
      <c r="A72" s="1594"/>
      <c r="B72" s="1594"/>
      <c r="C72" s="1594"/>
      <c r="D72" s="1594"/>
      <c r="E72" s="1594"/>
      <c r="F72" s="1594"/>
      <c r="G72" s="1594"/>
      <c r="H72" s="1594"/>
      <c r="I72" s="1594"/>
      <c r="J72" s="1594"/>
      <c r="K72" s="1594"/>
    </row>
    <row r="73" spans="1:13" x14ac:dyDescent="0.35">
      <c r="A73" s="207"/>
      <c r="B73" s="1596"/>
      <c r="C73" s="1596"/>
      <c r="D73" s="1596"/>
      <c r="E73" s="1596"/>
      <c r="F73" s="1596"/>
      <c r="G73" s="1596"/>
      <c r="H73" s="1596"/>
      <c r="I73" s="1596"/>
      <c r="J73" s="1596"/>
      <c r="K73" s="1596"/>
      <c r="M73" s="207"/>
    </row>
    <row r="74" spans="1:13" x14ac:dyDescent="0.35">
      <c r="B74" s="209"/>
      <c r="C74" s="209"/>
      <c r="D74" s="209"/>
      <c r="E74" s="209"/>
      <c r="F74" s="209"/>
      <c r="G74" s="209"/>
      <c r="H74" s="209"/>
      <c r="I74" s="209"/>
      <c r="J74" s="209"/>
      <c r="K74" s="209"/>
      <c r="M74" s="208"/>
    </row>
    <row r="75" spans="1:13" x14ac:dyDescent="0.35">
      <c r="B75" s="209"/>
      <c r="C75" s="209"/>
      <c r="D75" s="209"/>
      <c r="E75" s="209"/>
      <c r="F75" s="209"/>
      <c r="G75" s="210"/>
      <c r="H75" s="210"/>
      <c r="I75" s="210"/>
      <c r="J75" s="210"/>
      <c r="K75" s="210"/>
      <c r="M75" s="208"/>
    </row>
    <row r="76" spans="1:13" x14ac:dyDescent="0.35">
      <c r="A76" s="208"/>
      <c r="B76" s="209"/>
      <c r="C76" s="209"/>
      <c r="D76" s="209"/>
      <c r="E76" s="209"/>
      <c r="F76" s="209"/>
      <c r="G76" s="209"/>
      <c r="H76" s="209"/>
      <c r="I76" s="209"/>
      <c r="J76" s="209"/>
      <c r="K76" s="209"/>
      <c r="M76" s="208"/>
    </row>
    <row r="77" spans="1:13" x14ac:dyDescent="0.35">
      <c r="A77" s="208"/>
      <c r="B77" s="209"/>
      <c r="C77" s="209"/>
      <c r="D77" s="209"/>
      <c r="E77" s="209"/>
      <c r="F77" s="209"/>
      <c r="G77" s="209"/>
      <c r="H77" s="209"/>
      <c r="I77" s="209"/>
      <c r="J77" s="209"/>
      <c r="K77" s="209"/>
      <c r="M77" s="208"/>
    </row>
    <row r="78" spans="1:13" x14ac:dyDescent="0.35">
      <c r="A78" s="208"/>
      <c r="B78" s="210"/>
      <c r="C78" s="210"/>
      <c r="D78" s="210"/>
      <c r="E78" s="210"/>
      <c r="F78" s="210"/>
      <c r="G78" s="209"/>
      <c r="H78" s="209"/>
      <c r="I78" s="209"/>
      <c r="J78" s="209"/>
      <c r="K78" s="209"/>
      <c r="M78" s="208"/>
    </row>
    <row r="79" spans="1:13" x14ac:dyDescent="0.35">
      <c r="A79" s="208"/>
      <c r="B79" s="209"/>
      <c r="C79" s="209"/>
      <c r="D79" s="209"/>
      <c r="E79" s="209"/>
      <c r="F79" s="209"/>
      <c r="G79" s="209"/>
      <c r="H79" s="209"/>
      <c r="I79" s="209"/>
      <c r="J79" s="209"/>
      <c r="K79" s="209"/>
      <c r="M79" s="208"/>
    </row>
    <row r="80" spans="1:13" x14ac:dyDescent="0.35">
      <c r="A80" s="208"/>
      <c r="B80" s="209"/>
      <c r="C80" s="209"/>
      <c r="D80" s="209"/>
      <c r="E80" s="209"/>
      <c r="F80" s="209"/>
      <c r="G80" s="209"/>
      <c r="H80" s="209"/>
      <c r="I80" s="209"/>
      <c r="J80" s="209"/>
      <c r="K80" s="209"/>
      <c r="M80" s="208"/>
    </row>
    <row r="81" spans="1:13" x14ac:dyDescent="0.35">
      <c r="A81" s="208"/>
      <c r="B81" s="209"/>
      <c r="C81" s="209"/>
      <c r="D81" s="209"/>
      <c r="E81" s="209"/>
      <c r="F81" s="209"/>
      <c r="G81" s="209"/>
      <c r="H81" s="209"/>
      <c r="I81" s="209"/>
      <c r="J81" s="209"/>
      <c r="K81" s="209"/>
      <c r="M81" s="208"/>
    </row>
    <row r="82" spans="1:13" x14ac:dyDescent="0.35">
      <c r="A82" s="208"/>
      <c r="B82" s="209"/>
      <c r="C82" s="209"/>
      <c r="D82" s="209"/>
      <c r="E82" s="209"/>
      <c r="F82" s="209"/>
      <c r="G82" s="209"/>
      <c r="H82" s="209"/>
      <c r="I82" s="209"/>
      <c r="J82" s="209"/>
      <c r="K82" s="209"/>
      <c r="M82" s="208"/>
    </row>
    <row r="83" spans="1:13" x14ac:dyDescent="0.35">
      <c r="A83" s="208"/>
      <c r="B83" s="209"/>
      <c r="C83" s="209"/>
      <c r="D83" s="209"/>
      <c r="E83" s="209"/>
      <c r="F83" s="209"/>
      <c r="G83" s="209"/>
      <c r="H83" s="209"/>
      <c r="I83" s="209"/>
      <c r="J83" s="209"/>
      <c r="K83" s="209"/>
      <c r="M83" s="208"/>
    </row>
    <row r="84" spans="1:13" x14ac:dyDescent="0.35">
      <c r="A84" s="208"/>
      <c r="B84" s="209"/>
      <c r="C84" s="209"/>
      <c r="D84" s="209"/>
      <c r="E84" s="209"/>
      <c r="F84" s="209"/>
      <c r="G84" s="210"/>
      <c r="H84" s="210"/>
      <c r="I84" s="210"/>
      <c r="J84" s="210"/>
      <c r="K84" s="210"/>
      <c r="M84" s="208"/>
    </row>
    <row r="85" spans="1:13" x14ac:dyDescent="0.35">
      <c r="A85" s="208"/>
      <c r="B85" s="209"/>
      <c r="C85" s="209"/>
      <c r="D85" s="209"/>
      <c r="E85" s="209"/>
      <c r="F85" s="209"/>
      <c r="G85" s="209"/>
      <c r="H85" s="209"/>
      <c r="I85" s="209"/>
      <c r="J85" s="209"/>
      <c r="K85" s="209"/>
      <c r="M85" s="208"/>
    </row>
    <row r="86" spans="1:13" x14ac:dyDescent="0.35">
      <c r="A86" s="208"/>
      <c r="B86" s="209"/>
      <c r="C86" s="209"/>
      <c r="D86" s="209"/>
      <c r="E86" s="209"/>
      <c r="F86" s="209"/>
      <c r="M86" s="208"/>
    </row>
    <row r="87" spans="1:13" x14ac:dyDescent="0.35">
      <c r="A87" s="208"/>
      <c r="F87" s="210"/>
      <c r="M87" s="208"/>
    </row>
    <row r="88" spans="1:13" x14ac:dyDescent="0.35">
      <c r="A88" s="208"/>
      <c r="F88" s="209"/>
      <c r="M88" s="208"/>
    </row>
  </sheetData>
  <mergeCells count="7">
    <mergeCell ref="A1:K1"/>
    <mergeCell ref="A25:K25"/>
    <mergeCell ref="A72:K72"/>
    <mergeCell ref="B73:K73"/>
    <mergeCell ref="A49:K49"/>
    <mergeCell ref="B50:K50"/>
    <mergeCell ref="B26:K26"/>
  </mergeCells>
  <pageMargins left="1.1811023622047245" right="0" top="1.1330314960629921" bottom="0.74803149606299213" header="0.31496062992125984" footer="0.31496062992125984"/>
  <pageSetup scale="92" orientation="landscape" r:id="rId1"/>
  <ignoredErrors>
    <ignoredError sqref="A4:A8 M4:M5 M7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S35"/>
  <sheetViews>
    <sheetView zoomScale="80" zoomScaleNormal="80" zoomScalePageLayoutView="70" workbookViewId="0">
      <selection activeCell="B33" sqref="B33"/>
    </sheetView>
  </sheetViews>
  <sheetFormatPr defaultRowHeight="21" x14ac:dyDescent="0.35"/>
  <cols>
    <col min="1" max="1" width="16.875" style="15" customWidth="1"/>
    <col min="2" max="2" width="58.625" style="15" customWidth="1"/>
    <col min="3" max="3" width="18.5" style="15" customWidth="1"/>
    <col min="4" max="13" width="4.875" style="15" customWidth="1"/>
    <col min="14" max="14" width="5.875" style="15" customWidth="1"/>
    <col min="15" max="15" width="4.875" style="15" customWidth="1"/>
    <col min="16" max="16" width="9" style="15"/>
    <col min="17" max="17" width="25.375" style="15" customWidth="1"/>
    <col min="18" max="18" width="14.125" style="15" customWidth="1"/>
    <col min="19" max="16384" width="9" style="15"/>
  </cols>
  <sheetData>
    <row r="1" spans="1:18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7"/>
    </row>
    <row r="2" spans="1:18" ht="21.75" thickBot="1" x14ac:dyDescent="0.4">
      <c r="A2" s="1970" t="s">
        <v>703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5"/>
    </row>
    <row r="3" spans="1:18" x14ac:dyDescent="0.35">
      <c r="A3" s="854" t="s">
        <v>781</v>
      </c>
      <c r="B3" s="1971" t="s">
        <v>1039</v>
      </c>
      <c r="C3" s="1972"/>
      <c r="D3" s="1972"/>
      <c r="E3" s="1972"/>
      <c r="F3" s="1972"/>
      <c r="G3" s="1972"/>
      <c r="H3" s="1972"/>
      <c r="I3" s="1972"/>
      <c r="J3" s="1972"/>
      <c r="K3" s="1972"/>
      <c r="L3" s="1972"/>
      <c r="M3" s="1972"/>
      <c r="N3" s="1972"/>
      <c r="O3" s="1973"/>
      <c r="P3" s="1747" t="s">
        <v>586</v>
      </c>
      <c r="Q3" s="1748"/>
      <c r="R3" s="1749"/>
    </row>
    <row r="4" spans="1:18" x14ac:dyDescent="0.35">
      <c r="A4" s="902"/>
      <c r="B4" s="1974" t="s">
        <v>591</v>
      </c>
      <c r="C4" s="1974"/>
      <c r="D4" s="1974"/>
      <c r="E4" s="1974"/>
      <c r="F4" s="1974"/>
      <c r="G4" s="1974"/>
      <c r="H4" s="1974"/>
      <c r="I4" s="1974"/>
      <c r="J4" s="1974"/>
      <c r="K4" s="1974"/>
      <c r="L4" s="1974"/>
      <c r="M4" s="1974"/>
      <c r="N4" s="1974"/>
      <c r="O4" s="1975"/>
      <c r="P4" s="2062" t="s">
        <v>587</v>
      </c>
      <c r="Q4" s="1906"/>
      <c r="R4" s="1907"/>
    </row>
    <row r="5" spans="1:18" ht="21.75" thickBot="1" x14ac:dyDescent="0.4">
      <c r="A5" s="876"/>
      <c r="B5" s="1192" t="s">
        <v>592</v>
      </c>
      <c r="C5" s="1208"/>
      <c r="D5" s="1208"/>
      <c r="E5" s="1208"/>
      <c r="F5" s="1208"/>
      <c r="G5" s="1208"/>
      <c r="H5" s="1208"/>
      <c r="I5" s="1208"/>
      <c r="J5" s="1208"/>
      <c r="K5" s="1208"/>
      <c r="L5" s="1208"/>
      <c r="M5" s="1208"/>
      <c r="N5" s="1208"/>
      <c r="O5" s="1209"/>
      <c r="P5" s="488" t="s">
        <v>588</v>
      </c>
      <c r="Q5" s="489"/>
      <c r="R5" s="490"/>
    </row>
    <row r="6" spans="1:18" ht="21.75" thickBot="1" x14ac:dyDescent="0.4">
      <c r="A6" s="1655" t="s">
        <v>532</v>
      </c>
      <c r="B6" s="1656"/>
      <c r="C6" s="1036" t="s">
        <v>603</v>
      </c>
      <c r="D6" s="1659" t="s">
        <v>533</v>
      </c>
      <c r="E6" s="1660"/>
      <c r="F6" s="1660"/>
      <c r="G6" s="1660"/>
      <c r="H6" s="1660"/>
      <c r="I6" s="1660"/>
      <c r="J6" s="1660"/>
      <c r="K6" s="1660"/>
      <c r="L6" s="1660"/>
      <c r="M6" s="1660"/>
      <c r="N6" s="1660"/>
      <c r="O6" s="1661"/>
      <c r="P6" s="336" t="s">
        <v>550</v>
      </c>
      <c r="Q6" s="565"/>
      <c r="R6" s="338" t="s">
        <v>535</v>
      </c>
    </row>
    <row r="7" spans="1:18" x14ac:dyDescent="0.35">
      <c r="A7" s="1657"/>
      <c r="B7" s="1658"/>
      <c r="C7" s="178" t="s">
        <v>96</v>
      </c>
      <c r="D7" s="223" t="s">
        <v>0</v>
      </c>
      <c r="E7" s="224" t="s">
        <v>1</v>
      </c>
      <c r="F7" s="225" t="s">
        <v>2</v>
      </c>
      <c r="G7" s="226" t="s">
        <v>3</v>
      </c>
      <c r="H7" s="226" t="s">
        <v>4</v>
      </c>
      <c r="I7" s="226" t="s">
        <v>5</v>
      </c>
      <c r="J7" s="226" t="s">
        <v>6</v>
      </c>
      <c r="K7" s="226" t="s">
        <v>7</v>
      </c>
      <c r="L7" s="226" t="s">
        <v>8</v>
      </c>
      <c r="M7" s="226" t="s">
        <v>9</v>
      </c>
      <c r="N7" s="226" t="s">
        <v>10</v>
      </c>
      <c r="O7" s="227" t="s">
        <v>11</v>
      </c>
      <c r="P7" s="2063" t="s">
        <v>991</v>
      </c>
      <c r="Q7" s="2064"/>
      <c r="R7" s="1252" t="s">
        <v>992</v>
      </c>
    </row>
    <row r="8" spans="1:18" x14ac:dyDescent="0.35">
      <c r="A8" s="2056" t="s">
        <v>612</v>
      </c>
      <c r="B8" s="2057"/>
      <c r="C8" s="710">
        <v>10</v>
      </c>
      <c r="D8" s="381"/>
      <c r="E8" s="296">
        <v>10</v>
      </c>
      <c r="F8" s="381"/>
      <c r="G8" s="381"/>
      <c r="H8" s="381"/>
      <c r="I8" s="441"/>
      <c r="J8" s="379"/>
      <c r="K8" s="379"/>
      <c r="L8" s="379"/>
      <c r="M8" s="379"/>
      <c r="N8" s="379"/>
      <c r="O8" s="1253"/>
      <c r="P8" s="2065" t="s">
        <v>1095</v>
      </c>
      <c r="Q8" s="2066"/>
      <c r="R8" s="501"/>
    </row>
    <row r="9" spans="1:18" ht="21.75" thickBot="1" x14ac:dyDescent="0.4">
      <c r="A9" s="1373" t="s">
        <v>593</v>
      </c>
      <c r="B9" s="1374"/>
      <c r="C9" s="678"/>
      <c r="D9" s="705"/>
      <c r="E9" s="435"/>
      <c r="F9" s="705"/>
      <c r="G9" s="435"/>
      <c r="H9" s="705"/>
      <c r="I9" s="706"/>
      <c r="J9" s="705"/>
      <c r="K9" s="705"/>
      <c r="L9" s="705"/>
      <c r="M9" s="705"/>
      <c r="N9" s="705"/>
      <c r="O9" s="707"/>
      <c r="P9" s="2069" t="s">
        <v>1096</v>
      </c>
      <c r="Q9" s="2070"/>
      <c r="R9" s="1403"/>
    </row>
    <row r="10" spans="1:18" ht="21.75" thickBot="1" x14ac:dyDescent="0.4">
      <c r="A10" s="1352" t="s">
        <v>914</v>
      </c>
      <c r="B10" s="1353"/>
      <c r="C10" s="1379">
        <v>10</v>
      </c>
      <c r="D10" s="1254"/>
      <c r="E10" s="1255"/>
      <c r="F10" s="1256">
        <v>10</v>
      </c>
      <c r="G10" s="1255"/>
      <c r="H10" s="1232"/>
      <c r="I10" s="1234"/>
      <c r="J10" s="1254"/>
      <c r="K10" s="1254"/>
      <c r="L10" s="1254"/>
      <c r="M10" s="1254"/>
      <c r="N10" s="1254"/>
      <c r="O10" s="1257"/>
      <c r="P10" s="569" t="s">
        <v>541</v>
      </c>
      <c r="Q10" s="337"/>
      <c r="R10" s="506"/>
    </row>
    <row r="11" spans="1:18" x14ac:dyDescent="0.35">
      <c r="A11" s="1380" t="s">
        <v>915</v>
      </c>
      <c r="B11" s="1382"/>
      <c r="C11" s="1379">
        <v>20</v>
      </c>
      <c r="D11" s="1254"/>
      <c r="E11" s="1255"/>
      <c r="F11" s="1256">
        <v>20</v>
      </c>
      <c r="G11" s="1255"/>
      <c r="H11" s="1254"/>
      <c r="I11" s="1258"/>
      <c r="J11" s="1254"/>
      <c r="K11" s="1254"/>
      <c r="L11" s="1254"/>
      <c r="M11" s="1254"/>
      <c r="N11" s="1254"/>
      <c r="O11" s="1257"/>
      <c r="P11" s="2077" t="s">
        <v>454</v>
      </c>
      <c r="Q11" s="2078"/>
      <c r="R11" s="2079"/>
    </row>
    <row r="12" spans="1:18" ht="21.75" thickBot="1" x14ac:dyDescent="0.4">
      <c r="A12" s="1352" t="s">
        <v>916</v>
      </c>
      <c r="B12" s="1353"/>
      <c r="C12" s="1379">
        <v>20</v>
      </c>
      <c r="D12" s="1254"/>
      <c r="E12" s="1255"/>
      <c r="F12" s="1254"/>
      <c r="G12" s="1259">
        <v>20</v>
      </c>
      <c r="H12" s="1254"/>
      <c r="I12" s="1258"/>
      <c r="J12" s="1232"/>
      <c r="K12" s="1232"/>
      <c r="L12" s="1232"/>
      <c r="M12" s="1232"/>
      <c r="N12" s="1232"/>
      <c r="O12" s="1232"/>
      <c r="P12" s="136"/>
      <c r="Q12" s="90"/>
      <c r="R12" s="91"/>
    </row>
    <row r="13" spans="1:18" ht="21.75" thickBot="1" x14ac:dyDescent="0.4">
      <c r="A13" s="1352" t="s">
        <v>917</v>
      </c>
      <c r="B13" s="1353"/>
      <c r="C13" s="1365">
        <v>10</v>
      </c>
      <c r="D13" s="379"/>
      <c r="E13" s="379"/>
      <c r="F13" s="379"/>
      <c r="G13" s="379"/>
      <c r="H13" s="379"/>
      <c r="I13" s="296">
        <v>10</v>
      </c>
      <c r="J13" s="381"/>
      <c r="K13" s="381"/>
      <c r="L13" s="381"/>
      <c r="M13" s="381"/>
      <c r="N13" s="381"/>
      <c r="O13" s="1246"/>
      <c r="P13" s="571" t="s">
        <v>542</v>
      </c>
      <c r="Q13" s="337"/>
      <c r="R13" s="506"/>
    </row>
    <row r="14" spans="1:18" x14ac:dyDescent="0.35">
      <c r="A14" s="485" t="s">
        <v>954</v>
      </c>
      <c r="B14" s="486"/>
      <c r="C14" s="677">
        <v>10</v>
      </c>
      <c r="D14" s="160"/>
      <c r="E14" s="160"/>
      <c r="F14" s="160"/>
      <c r="G14" s="160"/>
      <c r="H14" s="160"/>
      <c r="I14" s="160"/>
      <c r="J14" s="160"/>
      <c r="K14" s="160"/>
      <c r="L14" s="1093">
        <v>5</v>
      </c>
      <c r="M14" s="1093">
        <v>5</v>
      </c>
      <c r="N14" s="160"/>
      <c r="O14" s="487"/>
      <c r="P14" s="589" t="s">
        <v>589</v>
      </c>
      <c r="Q14" s="222"/>
      <c r="R14" s="201"/>
    </row>
    <row r="15" spans="1:18" ht="21.75" thickBot="1" x14ac:dyDescent="0.4">
      <c r="A15" s="588" t="s">
        <v>955</v>
      </c>
      <c r="B15" s="499"/>
      <c r="C15" s="683"/>
      <c r="D15" s="586"/>
      <c r="E15" s="586"/>
      <c r="F15" s="586"/>
      <c r="G15" s="586"/>
      <c r="H15" s="586"/>
      <c r="I15" s="586"/>
      <c r="J15" s="586"/>
      <c r="K15" s="586"/>
      <c r="L15" s="586"/>
      <c r="M15" s="586"/>
      <c r="N15" s="586"/>
      <c r="O15" s="587"/>
      <c r="P15" s="95"/>
      <c r="Q15" s="96"/>
      <c r="R15" s="97"/>
    </row>
    <row r="16" spans="1:18" ht="21.75" thickBot="1" x14ac:dyDescent="0.4">
      <c r="A16" s="588" t="s">
        <v>1018</v>
      </c>
      <c r="B16" s="499"/>
      <c r="C16" s="683">
        <v>20</v>
      </c>
      <c r="D16" s="586"/>
      <c r="E16" s="586"/>
      <c r="F16" s="586"/>
      <c r="G16" s="586"/>
      <c r="H16" s="586"/>
      <c r="I16" s="586"/>
      <c r="J16" s="586"/>
      <c r="K16" s="586"/>
      <c r="L16" s="1094">
        <v>5</v>
      </c>
      <c r="M16" s="1094">
        <v>5</v>
      </c>
      <c r="N16" s="1094">
        <v>5</v>
      </c>
      <c r="O16" s="1095">
        <v>5</v>
      </c>
      <c r="P16" s="1172" t="s">
        <v>537</v>
      </c>
      <c r="Q16" s="1177"/>
      <c r="R16" s="1173"/>
    </row>
    <row r="17" spans="1:19" x14ac:dyDescent="0.35">
      <c r="A17" s="2067"/>
      <c r="B17" s="2068"/>
      <c r="C17" s="160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P17" s="1851" t="s">
        <v>12</v>
      </c>
      <c r="Q17" s="1852"/>
      <c r="R17" s="227" t="s">
        <v>13</v>
      </c>
    </row>
    <row r="18" spans="1:19" x14ac:dyDescent="0.35">
      <c r="A18" s="588"/>
      <c r="B18" s="499"/>
      <c r="C18" s="683"/>
      <c r="D18" s="586"/>
      <c r="E18" s="586"/>
      <c r="F18" s="586"/>
      <c r="G18" s="586"/>
      <c r="H18" s="586"/>
      <c r="I18" s="586"/>
      <c r="J18" s="586"/>
      <c r="K18" s="586"/>
      <c r="L18" s="586"/>
      <c r="M18" s="586"/>
      <c r="N18" s="586"/>
      <c r="O18" s="587"/>
      <c r="P18" s="2071" t="s">
        <v>681</v>
      </c>
      <c r="Q18" s="2072"/>
      <c r="R18" s="694"/>
    </row>
    <row r="19" spans="1:19" x14ac:dyDescent="0.35">
      <c r="A19" s="588"/>
      <c r="B19" s="499"/>
      <c r="C19" s="683"/>
      <c r="D19" s="586"/>
      <c r="E19" s="586"/>
      <c r="F19" s="586"/>
      <c r="G19" s="586"/>
      <c r="H19" s="586"/>
      <c r="I19" s="586"/>
      <c r="J19" s="586"/>
      <c r="K19" s="586"/>
      <c r="L19" s="586"/>
      <c r="M19" s="586"/>
      <c r="N19" s="586"/>
      <c r="O19" s="587"/>
      <c r="P19" s="2073" t="s">
        <v>1019</v>
      </c>
      <c r="Q19" s="2074"/>
      <c r="R19" s="693"/>
    </row>
    <row r="20" spans="1:19" x14ac:dyDescent="0.35">
      <c r="A20" s="588"/>
      <c r="B20" s="499"/>
      <c r="C20" s="683"/>
      <c r="D20" s="586"/>
      <c r="E20" s="586"/>
      <c r="F20" s="586"/>
      <c r="G20" s="586"/>
      <c r="H20" s="586"/>
      <c r="I20" s="586"/>
      <c r="J20" s="586"/>
      <c r="K20" s="586"/>
      <c r="L20" s="586"/>
      <c r="M20" s="586"/>
      <c r="N20" s="586"/>
      <c r="O20" s="587"/>
      <c r="P20" s="2075" t="s">
        <v>682</v>
      </c>
      <c r="Q20" s="2076"/>
      <c r="R20" s="695"/>
    </row>
    <row r="21" spans="1:19" x14ac:dyDescent="0.35">
      <c r="A21" s="520"/>
      <c r="B21" s="585"/>
      <c r="C21" s="684"/>
      <c r="D21" s="518"/>
      <c r="E21" s="518"/>
      <c r="F21" s="518"/>
      <c r="G21" s="518"/>
      <c r="H21" s="518"/>
      <c r="I21" s="518"/>
      <c r="J21" s="518"/>
      <c r="K21" s="518"/>
      <c r="L21" s="518"/>
      <c r="M21" s="518"/>
      <c r="N21" s="518"/>
      <c r="O21" s="519"/>
      <c r="P21" s="1189" t="s">
        <v>14</v>
      </c>
      <c r="Q21" s="1190"/>
      <c r="R21" s="583"/>
    </row>
    <row r="22" spans="1:19" ht="21.75" thickBot="1" x14ac:dyDescent="0.4">
      <c r="A22" s="1622" t="s">
        <v>98</v>
      </c>
      <c r="B22" s="1624"/>
      <c r="C22" s="1171">
        <f>SUM(C8:C21)</f>
        <v>100</v>
      </c>
      <c r="D22" s="1260"/>
      <c r="E22" s="1260"/>
      <c r="F22" s="1260"/>
      <c r="G22" s="1260"/>
      <c r="H22" s="1260"/>
      <c r="I22" s="1260"/>
      <c r="J22" s="1260"/>
      <c r="K22" s="1260"/>
      <c r="L22" s="1260"/>
      <c r="M22" s="1260"/>
      <c r="N22" s="1260"/>
      <c r="O22" s="1260"/>
      <c r="P22" s="137"/>
      <c r="Q22" s="137"/>
      <c r="R22" s="289"/>
    </row>
    <row r="23" spans="1:19" ht="21.75" thickBot="1" x14ac:dyDescent="0.4">
      <c r="A23" s="2060" t="s">
        <v>107</v>
      </c>
      <c r="B23" s="2061"/>
      <c r="C23" s="576" t="s">
        <v>105</v>
      </c>
      <c r="D23" s="1261">
        <f>SUM(D8:D22)</f>
        <v>0</v>
      </c>
      <c r="E23" s="1261">
        <f>+E8</f>
        <v>10</v>
      </c>
      <c r="F23" s="1261">
        <f>+F10+F11</f>
        <v>30</v>
      </c>
      <c r="G23" s="1261">
        <f>+G12</f>
        <v>20</v>
      </c>
      <c r="H23" s="1261">
        <f>SUM(H8:H22)</f>
        <v>0</v>
      </c>
      <c r="I23" s="1261">
        <f t="shared" ref="I23:O23" si="0">SUM(I10:I22)</f>
        <v>10</v>
      </c>
      <c r="J23" s="1261">
        <f t="shared" si="0"/>
        <v>0</v>
      </c>
      <c r="K23" s="1261">
        <f t="shared" si="0"/>
        <v>0</v>
      </c>
      <c r="L23" s="1261">
        <f t="shared" si="0"/>
        <v>10</v>
      </c>
      <c r="M23" s="1261">
        <f t="shared" si="0"/>
        <v>10</v>
      </c>
      <c r="N23" s="1261">
        <f t="shared" si="0"/>
        <v>5</v>
      </c>
      <c r="O23" s="1261">
        <f t="shared" si="0"/>
        <v>5</v>
      </c>
      <c r="P23" s="1185" t="s">
        <v>585</v>
      </c>
      <c r="Q23" s="1186"/>
      <c r="R23" s="1187"/>
    </row>
    <row r="24" spans="1:19" x14ac:dyDescent="0.35">
      <c r="A24" s="1630"/>
      <c r="B24" s="1631"/>
      <c r="C24" s="576" t="s">
        <v>106</v>
      </c>
      <c r="D24" s="1261">
        <f>+D23</f>
        <v>0</v>
      </c>
      <c r="E24" s="1261">
        <f>+D23+E23</f>
        <v>10</v>
      </c>
      <c r="F24" s="1261">
        <f>+D23+E23+F23</f>
        <v>40</v>
      </c>
      <c r="G24" s="1261">
        <f>+D23+E23+F23+G23</f>
        <v>60</v>
      </c>
      <c r="H24" s="1261">
        <f>+D23+E23+F23+G23+H23</f>
        <v>60</v>
      </c>
      <c r="I24" s="1261">
        <f>+D23+E23+F23+G23+H23+I23</f>
        <v>70</v>
      </c>
      <c r="J24" s="1261">
        <f>+D23+E23+F23+G23+H23+I23+J23</f>
        <v>70</v>
      </c>
      <c r="K24" s="1261">
        <f>+D23+E23+F23+G23+H23+I23+J23+K23</f>
        <v>70</v>
      </c>
      <c r="L24" s="1261">
        <f>+D23+E23+F23+H23+I23+J23+K23+L23</f>
        <v>60</v>
      </c>
      <c r="M24" s="1261">
        <f>+D23+E23+F23+G23+H23+I23+J23+K23+L23+M23</f>
        <v>90</v>
      </c>
      <c r="N24" s="1261">
        <f>+D23+E23+F23+G23+H23+I23+J23+K23+L23+M23+N23</f>
        <v>95</v>
      </c>
      <c r="O24" s="1261">
        <f>+D23+E23+F23+G23+H23+I23+J23+K23+L23+M23+N23+O23</f>
        <v>100</v>
      </c>
      <c r="P24" s="1962"/>
      <c r="Q24" s="1963"/>
      <c r="R24" s="1964"/>
    </row>
    <row r="25" spans="1:19" x14ac:dyDescent="0.35">
      <c r="A25" s="1614" t="s">
        <v>108</v>
      </c>
      <c r="B25" s="1615"/>
      <c r="C25" s="578"/>
      <c r="D25" s="1262"/>
      <c r="E25" s="1262"/>
      <c r="F25" s="1262"/>
      <c r="G25" s="1262"/>
      <c r="H25" s="1262"/>
      <c r="I25" s="1262"/>
      <c r="J25" s="1262"/>
      <c r="K25" s="1262"/>
      <c r="L25" s="1262"/>
      <c r="M25" s="1262"/>
      <c r="N25" s="1262"/>
      <c r="O25" s="1262"/>
      <c r="P25" s="2080" t="s">
        <v>599</v>
      </c>
      <c r="Q25" s="2081"/>
      <c r="R25" s="1620">
        <f>O26</f>
        <v>0</v>
      </c>
    </row>
    <row r="26" spans="1:19" ht="21.75" thickBot="1" x14ac:dyDescent="0.4">
      <c r="A26" s="1617"/>
      <c r="B26" s="1618"/>
      <c r="C26" s="581" t="s">
        <v>109</v>
      </c>
      <c r="D26" s="582">
        <v>0</v>
      </c>
      <c r="E26" s="582">
        <v>0</v>
      </c>
      <c r="F26" s="582">
        <v>0</v>
      </c>
      <c r="G26" s="582">
        <v>0</v>
      </c>
      <c r="H26" s="582">
        <v>0</v>
      </c>
      <c r="I26" s="582">
        <v>0</v>
      </c>
      <c r="J26" s="582">
        <v>0</v>
      </c>
      <c r="K26" s="582">
        <v>0</v>
      </c>
      <c r="L26" s="582">
        <v>0</v>
      </c>
      <c r="M26" s="582">
        <v>0</v>
      </c>
      <c r="N26" s="582">
        <v>0</v>
      </c>
      <c r="O26" s="582">
        <v>0</v>
      </c>
      <c r="P26" s="2082"/>
      <c r="Q26" s="2083"/>
      <c r="R26" s="1621"/>
      <c r="S26" s="137"/>
    </row>
    <row r="27" spans="1:19" hidden="1" x14ac:dyDescent="0.35">
      <c r="O27" s="137"/>
      <c r="P27" s="1666" t="s">
        <v>711</v>
      </c>
      <c r="Q27" s="1666"/>
      <c r="R27" s="1666"/>
    </row>
    <row r="28" spans="1:19" ht="24" hidden="1" x14ac:dyDescent="0.55000000000000004">
      <c r="P28" s="447"/>
      <c r="Q28" s="729"/>
      <c r="R28" s="287"/>
    </row>
    <row r="29" spans="1:19" hidden="1" x14ac:dyDescent="0.35">
      <c r="P29" s="1739" t="s">
        <v>712</v>
      </c>
      <c r="Q29" s="1739"/>
      <c r="R29" s="1739"/>
    </row>
    <row r="30" spans="1:19" hidden="1" x14ac:dyDescent="0.35">
      <c r="P30" s="1978" t="s">
        <v>718</v>
      </c>
      <c r="Q30" s="1978"/>
      <c r="R30" s="1978"/>
    </row>
    <row r="35" spans="9:9" x14ac:dyDescent="0.35">
      <c r="I35" s="137"/>
    </row>
  </sheetData>
  <mergeCells count="27">
    <mergeCell ref="P19:Q19"/>
    <mergeCell ref="P20:Q20"/>
    <mergeCell ref="P11:R11"/>
    <mergeCell ref="P25:Q26"/>
    <mergeCell ref="P29:R29"/>
    <mergeCell ref="P30:R30"/>
    <mergeCell ref="A22:B22"/>
    <mergeCell ref="A23:B24"/>
    <mergeCell ref="A25:B26"/>
    <mergeCell ref="R25:R26"/>
    <mergeCell ref="P24:R24"/>
    <mergeCell ref="P27:R27"/>
    <mergeCell ref="A8:B8"/>
    <mergeCell ref="A6:B7"/>
    <mergeCell ref="D6:O6"/>
    <mergeCell ref="A1:R1"/>
    <mergeCell ref="A2:R2"/>
    <mergeCell ref="B3:O3"/>
    <mergeCell ref="P3:R3"/>
    <mergeCell ref="B4:O4"/>
    <mergeCell ref="P4:R4"/>
    <mergeCell ref="P7:Q7"/>
    <mergeCell ref="P8:Q8"/>
    <mergeCell ref="A17:B17"/>
    <mergeCell ref="P9:Q9"/>
    <mergeCell ref="P17:Q17"/>
    <mergeCell ref="P18:Q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25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4"/>
  <sheetViews>
    <sheetView view="pageLayout" topLeftCell="A7" zoomScale="70" zoomScaleNormal="80" zoomScalePageLayoutView="70" workbookViewId="0">
      <selection activeCell="Q16" sqref="Q16"/>
    </sheetView>
  </sheetViews>
  <sheetFormatPr defaultRowHeight="21" x14ac:dyDescent="0.35"/>
  <cols>
    <col min="1" max="1" width="25" style="15" customWidth="1"/>
    <col min="2" max="2" width="48.25" style="15" customWidth="1"/>
    <col min="3" max="3" width="16.125" style="15" bestFit="1" customWidth="1"/>
    <col min="4" max="4" width="4.5" style="15" customWidth="1"/>
    <col min="5" max="5" width="4.375" style="15" customWidth="1"/>
    <col min="6" max="6" width="4.75" style="15" customWidth="1"/>
    <col min="7" max="8" width="4.125" style="15" customWidth="1"/>
    <col min="9" max="9" width="4.75" style="15" customWidth="1"/>
    <col min="10" max="10" width="5" style="15" customWidth="1"/>
    <col min="11" max="11" width="4.125" style="15" bestFit="1" customWidth="1"/>
    <col min="12" max="12" width="4.875" style="15" customWidth="1"/>
    <col min="13" max="13" width="4.75" style="15" customWidth="1"/>
    <col min="14" max="14" width="5" style="15" customWidth="1"/>
    <col min="15" max="15" width="4.625" style="15" customWidth="1"/>
    <col min="16" max="16" width="9" style="15"/>
    <col min="17" max="17" width="28.125" style="15" customWidth="1"/>
    <col min="18" max="18" width="21.25" style="15" customWidth="1"/>
    <col min="19" max="16384" width="9" style="15"/>
  </cols>
  <sheetData>
    <row r="1" spans="1:18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7"/>
    </row>
    <row r="2" spans="1:18" ht="21.75" thickBot="1" x14ac:dyDescent="0.4">
      <c r="A2" s="1970" t="s">
        <v>704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5"/>
    </row>
    <row r="3" spans="1:18" x14ac:dyDescent="0.35">
      <c r="A3" s="2087" t="s">
        <v>775</v>
      </c>
      <c r="B3" s="1678"/>
      <c r="C3" s="1678"/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9"/>
    </row>
    <row r="4" spans="1:18" ht="21.6" customHeight="1" x14ac:dyDescent="0.35">
      <c r="A4" s="2088"/>
      <c r="B4" s="2086" t="s">
        <v>783</v>
      </c>
      <c r="C4" s="2014"/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5"/>
    </row>
    <row r="5" spans="1:18" ht="21.6" customHeight="1" thickBot="1" x14ac:dyDescent="0.4">
      <c r="A5" s="2089"/>
      <c r="B5" s="789"/>
      <c r="C5" s="789"/>
      <c r="D5" s="789"/>
      <c r="E5" s="789"/>
      <c r="F5" s="789"/>
      <c r="G5" s="789"/>
      <c r="H5" s="789"/>
      <c r="I5" s="789"/>
      <c r="J5" s="789"/>
      <c r="K5" s="789"/>
      <c r="L5" s="789"/>
      <c r="M5" s="789"/>
      <c r="N5" s="789"/>
      <c r="O5" s="789"/>
      <c r="P5" s="789"/>
      <c r="Q5" s="789"/>
      <c r="R5" s="790"/>
    </row>
    <row r="6" spans="1:18" ht="21.6" customHeight="1" x14ac:dyDescent="0.35">
      <c r="A6" s="1683" t="s">
        <v>777</v>
      </c>
      <c r="B6" s="1711" t="s">
        <v>1040</v>
      </c>
      <c r="C6" s="1712"/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3"/>
      <c r="P6" s="1693" t="s">
        <v>586</v>
      </c>
      <c r="Q6" s="1707"/>
      <c r="R6" s="1694"/>
    </row>
    <row r="7" spans="1:18" ht="21.6" customHeight="1" x14ac:dyDescent="0.35">
      <c r="A7" s="1685"/>
      <c r="B7" s="1714"/>
      <c r="C7" s="1715"/>
      <c r="D7" s="1715"/>
      <c r="E7" s="1715"/>
      <c r="F7" s="1715"/>
      <c r="G7" s="1715"/>
      <c r="H7" s="1715"/>
      <c r="I7" s="1715"/>
      <c r="J7" s="1715"/>
      <c r="K7" s="1715"/>
      <c r="L7" s="1715"/>
      <c r="M7" s="1715"/>
      <c r="N7" s="1715"/>
      <c r="O7" s="1716"/>
      <c r="P7" s="806" t="s">
        <v>587</v>
      </c>
      <c r="Q7" s="807"/>
      <c r="R7" s="808"/>
    </row>
    <row r="8" spans="1:18" x14ac:dyDescent="0.35">
      <c r="A8" s="1786" t="s">
        <v>99</v>
      </c>
      <c r="B8" s="1717" t="s">
        <v>784</v>
      </c>
      <c r="C8" s="1718"/>
      <c r="D8" s="1718"/>
      <c r="E8" s="1718"/>
      <c r="F8" s="1718"/>
      <c r="G8" s="1718"/>
      <c r="H8" s="1718"/>
      <c r="I8" s="1718"/>
      <c r="J8" s="1718"/>
      <c r="K8" s="1718"/>
      <c r="L8" s="1718"/>
      <c r="M8" s="1718"/>
      <c r="N8" s="1718"/>
      <c r="O8" s="1719"/>
      <c r="P8" s="813" t="s">
        <v>588</v>
      </c>
      <c r="Q8" s="821"/>
      <c r="R8" s="881"/>
    </row>
    <row r="9" spans="1:18" x14ac:dyDescent="0.35">
      <c r="A9" s="1646"/>
      <c r="B9" s="1878"/>
      <c r="C9" s="1879"/>
      <c r="D9" s="1879"/>
      <c r="E9" s="1879"/>
      <c r="F9" s="1879"/>
      <c r="G9" s="1879"/>
      <c r="H9" s="1879"/>
      <c r="I9" s="1879"/>
      <c r="J9" s="1879"/>
      <c r="K9" s="1879"/>
      <c r="L9" s="1879"/>
      <c r="M9" s="1879"/>
      <c r="N9" s="1879"/>
      <c r="O9" s="1880"/>
      <c r="P9" s="882" t="s">
        <v>616</v>
      </c>
      <c r="Q9" s="807"/>
      <c r="R9" s="881"/>
    </row>
    <row r="10" spans="1:18" ht="21.75" thickBot="1" x14ac:dyDescent="0.4">
      <c r="A10" s="1648"/>
      <c r="B10" s="1720"/>
      <c r="C10" s="1721"/>
      <c r="D10" s="1721"/>
      <c r="E10" s="1721"/>
      <c r="F10" s="1721"/>
      <c r="G10" s="1721"/>
      <c r="H10" s="1721"/>
      <c r="I10" s="1721"/>
      <c r="J10" s="1721"/>
      <c r="K10" s="1721"/>
      <c r="L10" s="1721"/>
      <c r="M10" s="1721"/>
      <c r="N10" s="1721"/>
      <c r="O10" s="1722"/>
      <c r="P10" s="844" t="s">
        <v>93</v>
      </c>
      <c r="Q10" s="845"/>
      <c r="R10" s="846"/>
    </row>
    <row r="11" spans="1:18" ht="21.75" thickBot="1" x14ac:dyDescent="0.4">
      <c r="A11" s="1655" t="s">
        <v>532</v>
      </c>
      <c r="B11" s="1656"/>
      <c r="C11" s="216" t="s">
        <v>603</v>
      </c>
      <c r="D11" s="1659" t="s">
        <v>533</v>
      </c>
      <c r="E11" s="1660"/>
      <c r="F11" s="1660"/>
      <c r="G11" s="1660"/>
      <c r="H11" s="1660"/>
      <c r="I11" s="1660"/>
      <c r="J11" s="1660"/>
      <c r="K11" s="1660"/>
      <c r="L11" s="1660"/>
      <c r="M11" s="1660"/>
      <c r="N11" s="1660"/>
      <c r="O11" s="1661"/>
      <c r="P11" s="336" t="s">
        <v>550</v>
      </c>
      <c r="Q11" s="337"/>
      <c r="R11" s="338" t="s">
        <v>535</v>
      </c>
    </row>
    <row r="12" spans="1:18" x14ac:dyDescent="0.35">
      <c r="A12" s="1657"/>
      <c r="B12" s="1658"/>
      <c r="C12" s="199" t="s">
        <v>96</v>
      </c>
      <c r="D12" s="223" t="s">
        <v>0</v>
      </c>
      <c r="E12" s="224" t="s">
        <v>1</v>
      </c>
      <c r="F12" s="225" t="s">
        <v>2</v>
      </c>
      <c r="G12" s="226" t="s">
        <v>3</v>
      </c>
      <c r="H12" s="226" t="s">
        <v>4</v>
      </c>
      <c r="I12" s="226" t="s">
        <v>5</v>
      </c>
      <c r="J12" s="226" t="s">
        <v>6</v>
      </c>
      <c r="K12" s="226" t="s">
        <v>7</v>
      </c>
      <c r="L12" s="226" t="s">
        <v>8</v>
      </c>
      <c r="M12" s="226" t="s">
        <v>9</v>
      </c>
      <c r="N12" s="226" t="s">
        <v>10</v>
      </c>
      <c r="O12" s="227" t="s">
        <v>11</v>
      </c>
      <c r="P12" s="767" t="s">
        <v>610</v>
      </c>
      <c r="Q12" s="222"/>
      <c r="R12" s="339" t="s">
        <v>949</v>
      </c>
    </row>
    <row r="13" spans="1:18" ht="21.75" thickBot="1" x14ac:dyDescent="0.4">
      <c r="A13" s="816" t="s">
        <v>606</v>
      </c>
      <c r="B13" s="817"/>
      <c r="C13" s="680">
        <v>10</v>
      </c>
      <c r="D13" s="731">
        <v>2</v>
      </c>
      <c r="E13" s="731">
        <v>2</v>
      </c>
      <c r="F13" s="732">
        <v>2</v>
      </c>
      <c r="G13" s="732">
        <v>2</v>
      </c>
      <c r="H13" s="732">
        <v>2</v>
      </c>
      <c r="I13" s="236"/>
      <c r="J13" s="233"/>
      <c r="K13" s="233"/>
      <c r="L13" s="233"/>
      <c r="M13" s="233"/>
      <c r="N13" s="233"/>
      <c r="O13" s="493"/>
      <c r="P13" s="431"/>
      <c r="Q13" s="491"/>
      <c r="R13" s="492"/>
    </row>
    <row r="14" spans="1:18" ht="21.75" thickBot="1" x14ac:dyDescent="0.4">
      <c r="A14" s="772" t="s">
        <v>607</v>
      </c>
      <c r="B14" s="773"/>
      <c r="C14" s="546">
        <v>50</v>
      </c>
      <c r="D14" s="239"/>
      <c r="E14" s="239"/>
      <c r="F14" s="340">
        <v>5</v>
      </c>
      <c r="G14" s="340">
        <v>5</v>
      </c>
      <c r="H14" s="295">
        <v>5</v>
      </c>
      <c r="I14" s="340">
        <v>5</v>
      </c>
      <c r="J14" s="340">
        <v>5</v>
      </c>
      <c r="K14" s="340">
        <v>5</v>
      </c>
      <c r="L14" s="340">
        <v>5</v>
      </c>
      <c r="M14" s="340">
        <v>5</v>
      </c>
      <c r="N14" s="340">
        <v>5</v>
      </c>
      <c r="O14" s="340">
        <v>5</v>
      </c>
      <c r="P14" s="569" t="s">
        <v>541</v>
      </c>
      <c r="Q14" s="337"/>
      <c r="R14" s="506"/>
    </row>
    <row r="15" spans="1:18" x14ac:dyDescent="0.35">
      <c r="A15" s="769" t="s">
        <v>608</v>
      </c>
      <c r="B15" s="771"/>
      <c r="C15" s="546">
        <v>20</v>
      </c>
      <c r="D15" s="239"/>
      <c r="E15" s="239"/>
      <c r="F15" s="295">
        <v>2</v>
      </c>
      <c r="G15" s="295">
        <v>2</v>
      </c>
      <c r="H15" s="295">
        <v>2</v>
      </c>
      <c r="I15" s="295">
        <v>2</v>
      </c>
      <c r="J15" s="295">
        <v>2</v>
      </c>
      <c r="K15" s="295">
        <v>2</v>
      </c>
      <c r="L15" s="295">
        <v>2</v>
      </c>
      <c r="M15" s="295">
        <v>2</v>
      </c>
      <c r="N15" s="295">
        <v>2</v>
      </c>
      <c r="O15" s="295">
        <v>2</v>
      </c>
      <c r="P15" s="1965" t="s">
        <v>938</v>
      </c>
      <c r="Q15" s="1949"/>
      <c r="R15" s="1950"/>
    </row>
    <row r="16" spans="1:18" ht="21.75" thickBot="1" x14ac:dyDescent="0.4">
      <c r="A16" s="1635" t="s">
        <v>609</v>
      </c>
      <c r="B16" s="1637"/>
      <c r="C16" s="788">
        <v>20</v>
      </c>
      <c r="D16" s="239"/>
      <c r="E16" s="239"/>
      <c r="F16" s="295">
        <v>2</v>
      </c>
      <c r="G16" s="295">
        <v>2</v>
      </c>
      <c r="H16" s="295">
        <v>2</v>
      </c>
      <c r="I16" s="295">
        <v>2</v>
      </c>
      <c r="J16" s="295">
        <v>2</v>
      </c>
      <c r="K16" s="295">
        <v>2</v>
      </c>
      <c r="L16" s="295">
        <v>2</v>
      </c>
      <c r="M16" s="295">
        <v>2</v>
      </c>
      <c r="N16" s="295">
        <v>2</v>
      </c>
      <c r="O16" s="295">
        <v>2</v>
      </c>
      <c r="P16" s="383"/>
      <c r="Q16" s="458"/>
      <c r="R16" s="384"/>
    </row>
    <row r="17" spans="1:18" ht="21.75" thickBot="1" x14ac:dyDescent="0.4">
      <c r="A17" s="288"/>
      <c r="B17" s="486"/>
      <c r="C17" s="788"/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487"/>
      <c r="P17" s="571" t="s">
        <v>542</v>
      </c>
      <c r="Q17" s="337"/>
      <c r="R17" s="506"/>
    </row>
    <row r="18" spans="1:18" x14ac:dyDescent="0.35">
      <c r="A18" s="2084"/>
      <c r="B18" s="2085"/>
      <c r="C18" s="681"/>
      <c r="D18" s="239"/>
      <c r="E18" s="240"/>
      <c r="F18" s="239"/>
      <c r="G18" s="240"/>
      <c r="H18" s="239"/>
      <c r="I18" s="239"/>
      <c r="J18" s="239"/>
      <c r="K18" s="239"/>
      <c r="L18" s="239"/>
      <c r="M18" s="239"/>
      <c r="N18" s="239"/>
      <c r="O18" s="494"/>
      <c r="P18" s="701"/>
      <c r="Q18" s="128"/>
      <c r="R18" s="201"/>
    </row>
    <row r="19" spans="1:18" ht="21.75" thickBot="1" x14ac:dyDescent="0.4">
      <c r="A19" s="814"/>
      <c r="B19" s="815"/>
      <c r="C19" s="681"/>
      <c r="D19" s="239"/>
      <c r="E19" s="240"/>
      <c r="F19" s="239"/>
      <c r="G19" s="240"/>
      <c r="H19" s="239"/>
      <c r="I19" s="241"/>
      <c r="J19" s="239"/>
      <c r="K19" s="239"/>
      <c r="L19" s="239"/>
      <c r="M19" s="239"/>
      <c r="N19" s="239"/>
      <c r="O19" s="494"/>
      <c r="P19" s="573"/>
      <c r="Q19" s="90"/>
      <c r="R19" s="91"/>
    </row>
    <row r="20" spans="1:18" ht="21.75" thickBot="1" x14ac:dyDescent="0.4">
      <c r="A20" s="814"/>
      <c r="B20" s="815"/>
      <c r="C20" s="681"/>
      <c r="D20" s="239"/>
      <c r="E20" s="240"/>
      <c r="F20" s="239"/>
      <c r="G20" s="240"/>
      <c r="H20" s="239"/>
      <c r="I20" s="241"/>
      <c r="J20" s="239"/>
      <c r="K20" s="239"/>
      <c r="L20" s="239"/>
      <c r="M20" s="239"/>
      <c r="N20" s="239"/>
      <c r="O20" s="494"/>
      <c r="P20" s="1625" t="s">
        <v>537</v>
      </c>
      <c r="Q20" s="1699"/>
      <c r="R20" s="1626"/>
    </row>
    <row r="21" spans="1:18" x14ac:dyDescent="0.35">
      <c r="A21" s="814"/>
      <c r="B21" s="815"/>
      <c r="C21" s="681"/>
      <c r="D21" s="239"/>
      <c r="E21" s="240"/>
      <c r="F21" s="239"/>
      <c r="G21" s="240"/>
      <c r="H21" s="239"/>
      <c r="I21" s="241"/>
      <c r="J21" s="239"/>
      <c r="K21" s="239"/>
      <c r="L21" s="239"/>
      <c r="M21" s="239"/>
      <c r="N21" s="239"/>
      <c r="O21" s="494"/>
      <c r="P21" s="1725" t="s">
        <v>12</v>
      </c>
      <c r="Q21" s="1726"/>
      <c r="R21" s="227" t="s">
        <v>13</v>
      </c>
    </row>
    <row r="22" spans="1:18" x14ac:dyDescent="0.35">
      <c r="A22" s="2084"/>
      <c r="B22" s="2085"/>
      <c r="C22" s="681"/>
      <c r="D22" s="239"/>
      <c r="E22" s="240"/>
      <c r="F22" s="239"/>
      <c r="G22" s="240"/>
      <c r="H22" s="239"/>
      <c r="I22" s="241"/>
      <c r="J22" s="239"/>
      <c r="K22" s="239"/>
      <c r="L22" s="239"/>
      <c r="M22" s="239"/>
      <c r="N22" s="239"/>
      <c r="O22" s="494"/>
      <c r="P22" s="2040">
        <v>500000</v>
      </c>
      <c r="Q22" s="2041"/>
      <c r="R22" s="357"/>
    </row>
    <row r="23" spans="1:18" x14ac:dyDescent="0.35">
      <c r="A23" s="495"/>
      <c r="B23" s="496"/>
      <c r="C23" s="682"/>
      <c r="D23" s="239"/>
      <c r="E23" s="240"/>
      <c r="F23" s="239"/>
      <c r="G23" s="240"/>
      <c r="H23" s="239"/>
      <c r="I23" s="241"/>
      <c r="J23" s="239"/>
      <c r="K23" s="239"/>
      <c r="L23" s="239"/>
      <c r="M23" s="239"/>
      <c r="N23" s="239"/>
      <c r="O23" s="494"/>
      <c r="P23" s="884"/>
      <c r="Q23" s="883"/>
      <c r="R23" s="527"/>
    </row>
    <row r="24" spans="1:18" ht="21.75" thickBot="1" x14ac:dyDescent="0.4">
      <c r="A24" s="495"/>
      <c r="B24" s="496"/>
      <c r="C24" s="674"/>
      <c r="D24" s="352"/>
      <c r="E24" s="353"/>
      <c r="F24" s="352"/>
      <c r="G24" s="353"/>
      <c r="H24" s="352"/>
      <c r="I24" s="354"/>
      <c r="J24" s="352"/>
      <c r="K24" s="352"/>
      <c r="L24" s="352"/>
      <c r="M24" s="352"/>
      <c r="N24" s="352"/>
      <c r="O24" s="356"/>
      <c r="P24" s="2042" t="s">
        <v>14</v>
      </c>
      <c r="Q24" s="2043"/>
      <c r="R24" s="591">
        <v>500000</v>
      </c>
    </row>
    <row r="25" spans="1:18" ht="21.75" thickBot="1" x14ac:dyDescent="0.4">
      <c r="A25" s="1622" t="s">
        <v>98</v>
      </c>
      <c r="B25" s="1624"/>
      <c r="C25" s="670"/>
      <c r="D25" s="523"/>
      <c r="E25" s="523"/>
      <c r="F25" s="523"/>
      <c r="G25" s="523"/>
      <c r="H25" s="523"/>
      <c r="I25" s="523"/>
      <c r="J25" s="523"/>
      <c r="K25" s="523"/>
      <c r="L25" s="523"/>
      <c r="M25" s="523"/>
      <c r="N25" s="523"/>
      <c r="O25" s="523"/>
      <c r="P25" s="1959" t="s">
        <v>585</v>
      </c>
      <c r="Q25" s="1960"/>
      <c r="R25" s="1961"/>
    </row>
    <row r="26" spans="1:18" x14ac:dyDescent="0.35">
      <c r="A26" s="1627" t="s">
        <v>107</v>
      </c>
      <c r="B26" s="1628"/>
      <c r="C26" s="576" t="s">
        <v>105</v>
      </c>
      <c r="D26" s="577">
        <f t="shared" ref="D26:J26" si="0">SUM(D13:D25)</f>
        <v>2</v>
      </c>
      <c r="E26" s="577">
        <f t="shared" si="0"/>
        <v>2</v>
      </c>
      <c r="F26" s="577">
        <f t="shared" si="0"/>
        <v>11</v>
      </c>
      <c r="G26" s="577">
        <f>SUM(G13:G25)</f>
        <v>11</v>
      </c>
      <c r="H26" s="577">
        <f>SUM(H13:H25)</f>
        <v>11</v>
      </c>
      <c r="I26" s="577">
        <f t="shared" si="0"/>
        <v>9</v>
      </c>
      <c r="J26" s="577">
        <f t="shared" si="0"/>
        <v>9</v>
      </c>
      <c r="K26" s="577">
        <f t="shared" ref="K26:O26" si="1">SUM(K13:K25)</f>
        <v>9</v>
      </c>
      <c r="L26" s="577">
        <f t="shared" si="1"/>
        <v>9</v>
      </c>
      <c r="M26" s="577">
        <f t="shared" si="1"/>
        <v>9</v>
      </c>
      <c r="N26" s="577">
        <f t="shared" si="1"/>
        <v>9</v>
      </c>
      <c r="O26" s="577">
        <f t="shared" si="1"/>
        <v>9</v>
      </c>
      <c r="P26" s="1962"/>
      <c r="Q26" s="1963"/>
      <c r="R26" s="1964"/>
    </row>
    <row r="27" spans="1:18" x14ac:dyDescent="0.35">
      <c r="A27" s="1630"/>
      <c r="B27" s="1631"/>
      <c r="C27" s="576" t="s">
        <v>106</v>
      </c>
      <c r="D27" s="577">
        <f>+D26</f>
        <v>2</v>
      </c>
      <c r="E27" s="577">
        <f>+D26+E26</f>
        <v>4</v>
      </c>
      <c r="F27" s="577">
        <f>+D26+E26+F26</f>
        <v>15</v>
      </c>
      <c r="G27" s="577">
        <f>+D26+E26+F26+G26</f>
        <v>26</v>
      </c>
      <c r="H27" s="577">
        <f>+D26+E26+F26+G26+H26</f>
        <v>37</v>
      </c>
      <c r="I27" s="577">
        <f>+D26+E26+F26+G26+H26+I26</f>
        <v>46</v>
      </c>
      <c r="J27" s="577">
        <f>+D26+E26+F26+G26+H26+I26+J26</f>
        <v>55</v>
      </c>
      <c r="K27" s="577">
        <f>+D26+E26+F26+G26+H26+I26+J26+K26</f>
        <v>64</v>
      </c>
      <c r="L27" s="577">
        <f>+D26+E26+F26+G26+H26+I26+J26+K26+L26</f>
        <v>73</v>
      </c>
      <c r="M27" s="577">
        <f>+D26+E26+F26+G26+H26+I26+J26+K26+L26+M26</f>
        <v>82</v>
      </c>
      <c r="N27" s="577">
        <f>+D26+E26+F26+G26+H26+I26+J26+K26+L26+M26+N26</f>
        <v>91</v>
      </c>
      <c r="O27" s="577">
        <f>+D26+E26+F26+G26+H26+I26++J26+K26+L26+M26+N26+O26</f>
        <v>100</v>
      </c>
      <c r="P27" s="1704"/>
      <c r="Q27" s="1705"/>
      <c r="R27" s="1706"/>
    </row>
    <row r="28" spans="1:18" x14ac:dyDescent="0.35">
      <c r="A28" s="1614" t="s">
        <v>108</v>
      </c>
      <c r="B28" s="1615"/>
      <c r="C28" s="578" t="s">
        <v>105</v>
      </c>
      <c r="D28" s="579"/>
      <c r="E28" s="579"/>
      <c r="F28" s="579"/>
      <c r="G28" s="579"/>
      <c r="H28" s="579"/>
      <c r="I28" s="579"/>
      <c r="J28" s="579"/>
      <c r="K28" s="579"/>
      <c r="L28" s="579"/>
      <c r="M28" s="579"/>
      <c r="N28" s="579"/>
      <c r="O28" s="579"/>
      <c r="P28" s="1697" t="s">
        <v>599</v>
      </c>
      <c r="Q28" s="1698"/>
      <c r="R28" s="1620">
        <f>O29</f>
        <v>0</v>
      </c>
    </row>
    <row r="29" spans="1:18" ht="21.75" thickBot="1" x14ac:dyDescent="0.4">
      <c r="A29" s="1617"/>
      <c r="B29" s="1618"/>
      <c r="C29" s="581" t="s">
        <v>109</v>
      </c>
      <c r="D29" s="582">
        <v>0</v>
      </c>
      <c r="E29" s="582">
        <v>0</v>
      </c>
      <c r="F29" s="582">
        <v>0</v>
      </c>
      <c r="G29" s="582">
        <v>0</v>
      </c>
      <c r="H29" s="582">
        <v>0</v>
      </c>
      <c r="I29" s="582">
        <v>0</v>
      </c>
      <c r="J29" s="582">
        <v>0</v>
      </c>
      <c r="K29" s="582">
        <v>0</v>
      </c>
      <c r="L29" s="582">
        <v>0</v>
      </c>
      <c r="M29" s="582">
        <v>0</v>
      </c>
      <c r="N29" s="582">
        <v>0</v>
      </c>
      <c r="O29" s="582">
        <v>0</v>
      </c>
      <c r="P29" s="532"/>
      <c r="Q29" s="533"/>
      <c r="R29" s="1621"/>
    </row>
    <row r="30" spans="1:18" hidden="1" x14ac:dyDescent="0.35">
      <c r="P30" s="1666" t="s">
        <v>711</v>
      </c>
      <c r="Q30" s="1666"/>
      <c r="R30" s="1666"/>
    </row>
    <row r="31" spans="1:18" hidden="1" x14ac:dyDescent="0.35">
      <c r="P31" s="447"/>
      <c r="Q31" s="729"/>
      <c r="R31" s="287"/>
    </row>
    <row r="32" spans="1:18" hidden="1" x14ac:dyDescent="0.35">
      <c r="P32" s="1739" t="s">
        <v>712</v>
      </c>
      <c r="Q32" s="1739"/>
      <c r="R32" s="1739"/>
    </row>
    <row r="33" spans="16:18" hidden="1" x14ac:dyDescent="0.35">
      <c r="P33" s="1978" t="s">
        <v>719</v>
      </c>
      <c r="Q33" s="1978"/>
      <c r="R33" s="1978"/>
    </row>
    <row r="34" spans="16:18" hidden="1" x14ac:dyDescent="0.35"/>
  </sheetData>
  <mergeCells count="31">
    <mergeCell ref="P30:R30"/>
    <mergeCell ref="P32:R32"/>
    <mergeCell ref="P33:R33"/>
    <mergeCell ref="P15:R15"/>
    <mergeCell ref="A16:B16"/>
    <mergeCell ref="P27:R27"/>
    <mergeCell ref="A28:B29"/>
    <mergeCell ref="P28:Q28"/>
    <mergeCell ref="R28:R29"/>
    <mergeCell ref="A1:R1"/>
    <mergeCell ref="A2:R2"/>
    <mergeCell ref="P6:R6"/>
    <mergeCell ref="B3:R3"/>
    <mergeCell ref="B4:R4"/>
    <mergeCell ref="A3:A5"/>
    <mergeCell ref="A6:A7"/>
    <mergeCell ref="B6:O7"/>
    <mergeCell ref="B8:O10"/>
    <mergeCell ref="A11:B12"/>
    <mergeCell ref="D11:O11"/>
    <mergeCell ref="P26:R26"/>
    <mergeCell ref="A25:B25"/>
    <mergeCell ref="P20:R20"/>
    <mergeCell ref="P21:Q21"/>
    <mergeCell ref="A18:B18"/>
    <mergeCell ref="A26:B27"/>
    <mergeCell ref="P22:Q22"/>
    <mergeCell ref="P24:Q24"/>
    <mergeCell ref="P25:R25"/>
    <mergeCell ref="A22:B22"/>
    <mergeCell ref="A8:A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&amp;R26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6"/>
  <sheetViews>
    <sheetView view="pageLayout" zoomScale="70" zoomScaleNormal="80" zoomScalePageLayoutView="70" workbookViewId="0">
      <selection activeCell="S11" sqref="S11"/>
    </sheetView>
  </sheetViews>
  <sheetFormatPr defaultColWidth="8.75" defaultRowHeight="21" x14ac:dyDescent="0.35"/>
  <cols>
    <col min="1" max="1" width="9" style="15" customWidth="1"/>
    <col min="2" max="2" width="15.875" style="15" customWidth="1"/>
    <col min="3" max="3" width="38.625" style="15" customWidth="1"/>
    <col min="4" max="4" width="17" style="15" customWidth="1"/>
    <col min="5" max="5" width="3.875" style="15" bestFit="1" customWidth="1"/>
    <col min="6" max="6" width="4.25" style="15" bestFit="1" customWidth="1"/>
    <col min="7" max="7" width="3.875" style="15" bestFit="1" customWidth="1"/>
    <col min="8" max="8" width="4" style="15" bestFit="1" customWidth="1"/>
    <col min="9" max="9" width="4.125" style="15" bestFit="1" customWidth="1"/>
    <col min="10" max="10" width="4" style="15" bestFit="1" customWidth="1"/>
    <col min="11" max="11" width="3.875" style="15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4" style="15" bestFit="1" customWidth="1"/>
    <col min="16" max="16" width="4.25" style="15" customWidth="1"/>
    <col min="17" max="17" width="9" style="15" customWidth="1"/>
    <col min="18" max="18" width="28.625" style="15" customWidth="1"/>
    <col min="19" max="19" width="24.12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785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775</v>
      </c>
      <c r="B3" s="1672"/>
      <c r="C3" s="1678" t="s">
        <v>786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.75" thickBot="1" x14ac:dyDescent="0.4">
      <c r="A4" s="1675"/>
      <c r="B4" s="1676"/>
      <c r="C4" s="2014" t="s">
        <v>853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19" x14ac:dyDescent="0.35">
      <c r="A5" s="1683" t="s">
        <v>776</v>
      </c>
      <c r="B5" s="1684"/>
      <c r="C5" s="1711" t="s">
        <v>1041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531</v>
      </c>
      <c r="R5" s="1707"/>
      <c r="S5" s="1694"/>
    </row>
    <row r="6" spans="1:19" x14ac:dyDescent="0.35">
      <c r="A6" s="1685"/>
      <c r="B6" s="1686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113</v>
      </c>
      <c r="R6" s="1709"/>
      <c r="S6" s="1710"/>
    </row>
    <row r="7" spans="1:19" x14ac:dyDescent="0.35">
      <c r="A7" s="1861" t="s">
        <v>99</v>
      </c>
      <c r="B7" s="1862"/>
      <c r="C7" s="1651" t="s">
        <v>821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885" t="s">
        <v>616</v>
      </c>
      <c r="R7" s="1183"/>
      <c r="S7" s="1188"/>
    </row>
    <row r="8" spans="1:19" x14ac:dyDescent="0.35">
      <c r="A8" s="1982"/>
      <c r="B8" s="1983"/>
      <c r="C8" s="1885" t="s">
        <v>822</v>
      </c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1178" t="s">
        <v>93</v>
      </c>
      <c r="R8" s="1183"/>
      <c r="S8" s="1188"/>
    </row>
    <row r="9" spans="1:19" ht="19.5" customHeight="1" thickBot="1" x14ac:dyDescent="0.4">
      <c r="A9" s="1863"/>
      <c r="B9" s="1864"/>
      <c r="C9" s="2090" t="s">
        <v>787</v>
      </c>
      <c r="D9" s="2091"/>
      <c r="E9" s="2091"/>
      <c r="F9" s="2091"/>
      <c r="G9" s="2091"/>
      <c r="H9" s="2091"/>
      <c r="I9" s="2091"/>
      <c r="J9" s="2091"/>
      <c r="K9" s="2091"/>
      <c r="L9" s="2091"/>
      <c r="M9" s="2091"/>
      <c r="N9" s="2091"/>
      <c r="O9" s="2091"/>
      <c r="P9" s="2092"/>
      <c r="Q9" s="137"/>
      <c r="R9" s="137"/>
      <c r="S9" s="289"/>
    </row>
    <row r="10" spans="1:19" ht="21.75" thickBot="1" x14ac:dyDescent="0.4">
      <c r="A10" s="1655" t="s">
        <v>532</v>
      </c>
      <c r="B10" s="1656"/>
      <c r="C10" s="1656"/>
      <c r="D10" s="1036" t="s">
        <v>603</v>
      </c>
      <c r="E10" s="1659" t="s">
        <v>533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534</v>
      </c>
      <c r="R10" s="337"/>
      <c r="S10" s="338" t="s">
        <v>535</v>
      </c>
    </row>
    <row r="11" spans="1:19" x14ac:dyDescent="0.35">
      <c r="A11" s="1657"/>
      <c r="B11" s="1658"/>
      <c r="C11" s="1658"/>
      <c r="D11" s="178" t="s">
        <v>96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5" t="s">
        <v>11</v>
      </c>
      <c r="Q11" s="1174" t="s">
        <v>940</v>
      </c>
      <c r="R11" s="222"/>
      <c r="S11" s="280" t="s">
        <v>488</v>
      </c>
    </row>
    <row r="12" spans="1:19" x14ac:dyDescent="0.35">
      <c r="A12" s="1662" t="s">
        <v>672</v>
      </c>
      <c r="B12" s="1663"/>
      <c r="C12" s="1664"/>
      <c r="D12" s="212">
        <v>10</v>
      </c>
      <c r="E12" s="761">
        <v>2.5</v>
      </c>
      <c r="F12" s="761">
        <v>2.5</v>
      </c>
      <c r="G12" s="761">
        <v>2.5</v>
      </c>
      <c r="H12" s="761">
        <v>2.5</v>
      </c>
      <c r="I12" s="554"/>
      <c r="J12" s="719"/>
      <c r="K12" s="554"/>
      <c r="L12" s="554"/>
      <c r="M12" s="554"/>
      <c r="N12" s="554"/>
      <c r="O12" s="554"/>
      <c r="P12" s="1263"/>
      <c r="Q12" s="431"/>
      <c r="R12" s="432"/>
      <c r="S12" s="374"/>
    </row>
    <row r="13" spans="1:19" ht="21.75" thickBot="1" x14ac:dyDescent="0.4">
      <c r="A13" s="485" t="s">
        <v>671</v>
      </c>
      <c r="B13" s="445"/>
      <c r="C13" s="486"/>
      <c r="D13" s="213">
        <v>10</v>
      </c>
      <c r="E13" s="724">
        <v>2.5</v>
      </c>
      <c r="F13" s="724">
        <v>2.5</v>
      </c>
      <c r="G13" s="724">
        <v>2.5</v>
      </c>
      <c r="H13" s="723">
        <v>2.5</v>
      </c>
      <c r="I13" s="558"/>
      <c r="J13" s="710"/>
      <c r="K13" s="558"/>
      <c r="L13" s="558"/>
      <c r="M13" s="558"/>
      <c r="N13" s="558"/>
      <c r="O13" s="558"/>
      <c r="P13" s="1264"/>
      <c r="Q13" s="431"/>
      <c r="R13" s="535"/>
      <c r="S13" s="374"/>
    </row>
    <row r="14" spans="1:19" ht="21.75" thickBot="1" x14ac:dyDescent="0.4">
      <c r="A14" s="1641" t="s">
        <v>678</v>
      </c>
      <c r="B14" s="1642"/>
      <c r="C14" s="1643"/>
      <c r="D14" s="214">
        <v>10</v>
      </c>
      <c r="E14" s="214"/>
      <c r="F14" s="1265"/>
      <c r="G14" s="1266">
        <v>1</v>
      </c>
      <c r="H14" s="1267">
        <v>1</v>
      </c>
      <c r="I14" s="1268">
        <v>1</v>
      </c>
      <c r="J14" s="1268">
        <v>1</v>
      </c>
      <c r="K14" s="1268">
        <v>1</v>
      </c>
      <c r="L14" s="1268">
        <v>1</v>
      </c>
      <c r="M14" s="1268">
        <v>1</v>
      </c>
      <c r="N14" s="1268">
        <v>1</v>
      </c>
      <c r="O14" s="1268">
        <v>1</v>
      </c>
      <c r="P14" s="1268">
        <v>1</v>
      </c>
      <c r="Q14" s="336" t="s">
        <v>541</v>
      </c>
      <c r="R14" s="337"/>
      <c r="S14" s="506"/>
    </row>
    <row r="15" spans="1:19" x14ac:dyDescent="0.35">
      <c r="A15" s="1193" t="s">
        <v>679</v>
      </c>
      <c r="B15" s="1194"/>
      <c r="C15" s="1195"/>
      <c r="D15" s="214">
        <v>10</v>
      </c>
      <c r="E15" s="214"/>
      <c r="F15" s="1269"/>
      <c r="G15" s="1266">
        <v>1</v>
      </c>
      <c r="H15" s="1266">
        <v>1</v>
      </c>
      <c r="I15" s="1266">
        <v>1</v>
      </c>
      <c r="J15" s="1266">
        <v>1</v>
      </c>
      <c r="K15" s="1266">
        <v>1</v>
      </c>
      <c r="L15" s="1266">
        <v>1</v>
      </c>
      <c r="M15" s="1266">
        <v>1</v>
      </c>
      <c r="N15" s="1266">
        <v>1</v>
      </c>
      <c r="O15" s="1266">
        <v>1</v>
      </c>
      <c r="P15" s="1266">
        <v>1</v>
      </c>
      <c r="Q15" s="1644" t="s">
        <v>489</v>
      </c>
      <c r="R15" s="1700"/>
      <c r="S15" s="1645"/>
    </row>
    <row r="16" spans="1:19" ht="21.75" thickBot="1" x14ac:dyDescent="0.4">
      <c r="A16" s="1165" t="s">
        <v>673</v>
      </c>
      <c r="B16" s="1166"/>
      <c r="C16" s="1167"/>
      <c r="D16" s="214">
        <v>10</v>
      </c>
      <c r="E16" s="214"/>
      <c r="F16" s="214"/>
      <c r="G16" s="1266">
        <v>1</v>
      </c>
      <c r="H16" s="1266">
        <v>1</v>
      </c>
      <c r="I16" s="1266">
        <v>1</v>
      </c>
      <c r="J16" s="1266">
        <v>1</v>
      </c>
      <c r="K16" s="1266">
        <v>1</v>
      </c>
      <c r="L16" s="1266">
        <v>1</v>
      </c>
      <c r="M16" s="1266">
        <v>1</v>
      </c>
      <c r="N16" s="1266">
        <v>1</v>
      </c>
      <c r="O16" s="1266">
        <v>1</v>
      </c>
      <c r="P16" s="1266">
        <v>1</v>
      </c>
      <c r="Q16" s="89"/>
      <c r="R16" s="90"/>
      <c r="S16" s="91"/>
    </row>
    <row r="17" spans="1:21" ht="21.75" thickBot="1" x14ac:dyDescent="0.4">
      <c r="A17" s="1168" t="s">
        <v>674</v>
      </c>
      <c r="B17" s="281"/>
      <c r="C17" s="282"/>
      <c r="D17" s="214">
        <v>10</v>
      </c>
      <c r="E17" s="214"/>
      <c r="F17" s="214"/>
      <c r="G17" s="214"/>
      <c r="H17" s="443"/>
      <c r="I17" s="443"/>
      <c r="J17" s="443"/>
      <c r="K17" s="443"/>
      <c r="L17" s="443"/>
      <c r="M17" s="723">
        <v>2.5</v>
      </c>
      <c r="N17" s="723">
        <v>2.5</v>
      </c>
      <c r="O17" s="723">
        <v>2.5</v>
      </c>
      <c r="P17" s="723">
        <v>2.5</v>
      </c>
      <c r="Q17" s="336" t="s">
        <v>542</v>
      </c>
      <c r="R17" s="337"/>
      <c r="S17" s="506"/>
    </row>
    <row r="18" spans="1:21" x14ac:dyDescent="0.35">
      <c r="A18" s="1168" t="s">
        <v>675</v>
      </c>
      <c r="B18" s="1169"/>
      <c r="C18" s="1170"/>
      <c r="D18" s="214">
        <v>10</v>
      </c>
      <c r="E18" s="214"/>
      <c r="F18" s="1180"/>
      <c r="G18" s="214"/>
      <c r="H18" s="443"/>
      <c r="I18" s="443"/>
      <c r="J18" s="443"/>
      <c r="K18" s="443"/>
      <c r="L18" s="443"/>
      <c r="M18" s="723">
        <v>2.5</v>
      </c>
      <c r="N18" s="723">
        <v>2.5</v>
      </c>
      <c r="O18" s="723">
        <v>2.5</v>
      </c>
      <c r="P18" s="723">
        <v>2.5</v>
      </c>
      <c r="Q18" s="135" t="s">
        <v>680</v>
      </c>
      <c r="R18" s="222"/>
      <c r="S18" s="201"/>
    </row>
    <row r="19" spans="1:21" ht="21.75" thickBot="1" x14ac:dyDescent="0.4">
      <c r="A19" s="1168" t="s">
        <v>676</v>
      </c>
      <c r="B19" s="1169"/>
      <c r="C19" s="1170"/>
      <c r="D19" s="214">
        <v>10</v>
      </c>
      <c r="E19" s="214"/>
      <c r="F19" s="1180"/>
      <c r="G19" s="214"/>
      <c r="H19" s="1180"/>
      <c r="I19" s="214"/>
      <c r="J19" s="1181"/>
      <c r="K19" s="214"/>
      <c r="L19" s="443"/>
      <c r="M19" s="723">
        <v>2.5</v>
      </c>
      <c r="N19" s="723">
        <v>2.5</v>
      </c>
      <c r="O19" s="723">
        <v>2.5</v>
      </c>
      <c r="P19" s="723">
        <v>2.5</v>
      </c>
      <c r="Q19" s="89"/>
      <c r="R19" s="90"/>
      <c r="S19" s="91"/>
    </row>
    <row r="20" spans="1:21" ht="21.75" thickBot="1" x14ac:dyDescent="0.4">
      <c r="A20" s="1168" t="s">
        <v>490</v>
      </c>
      <c r="B20" s="1169"/>
      <c r="C20" s="1170"/>
      <c r="D20" s="179">
        <v>10</v>
      </c>
      <c r="E20" s="179"/>
      <c r="F20" s="1206"/>
      <c r="G20" s="179"/>
      <c r="H20" s="1206"/>
      <c r="I20" s="179"/>
      <c r="J20" s="1207"/>
      <c r="K20" s="179"/>
      <c r="L20" s="179"/>
      <c r="M20" s="723">
        <v>2.5</v>
      </c>
      <c r="N20" s="723">
        <v>2.5</v>
      </c>
      <c r="O20" s="723">
        <v>2.5</v>
      </c>
      <c r="P20" s="723">
        <v>2.5</v>
      </c>
      <c r="Q20" s="1625" t="s">
        <v>537</v>
      </c>
      <c r="R20" s="1699"/>
      <c r="S20" s="1626"/>
    </row>
    <row r="21" spans="1:21" x14ac:dyDescent="0.35">
      <c r="A21" s="1168" t="s">
        <v>677</v>
      </c>
      <c r="B21" s="1169"/>
      <c r="C21" s="1170"/>
      <c r="D21" s="214">
        <v>10</v>
      </c>
      <c r="E21" s="214"/>
      <c r="F21" s="214"/>
      <c r="G21" s="214"/>
      <c r="H21" s="214"/>
      <c r="I21" s="214"/>
      <c r="J21" s="214"/>
      <c r="K21" s="214"/>
      <c r="L21" s="214"/>
      <c r="M21" s="214"/>
      <c r="N21" s="855">
        <v>3.33</v>
      </c>
      <c r="O21" s="855">
        <v>3.33</v>
      </c>
      <c r="P21" s="726">
        <v>3.33</v>
      </c>
      <c r="Q21" s="1725" t="s">
        <v>12</v>
      </c>
      <c r="R21" s="1726"/>
      <c r="S21" s="227" t="s">
        <v>13</v>
      </c>
    </row>
    <row r="22" spans="1:21" x14ac:dyDescent="0.35">
      <c r="A22" s="485"/>
      <c r="B22" s="445"/>
      <c r="C22" s="486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444"/>
      <c r="Q22" s="2096" t="s">
        <v>1020</v>
      </c>
      <c r="R22" s="2097"/>
      <c r="S22" s="417"/>
    </row>
    <row r="23" spans="1:21" x14ac:dyDescent="0.35">
      <c r="A23" s="1168"/>
      <c r="B23" s="1169"/>
      <c r="C23" s="1170"/>
      <c r="D23" s="214"/>
      <c r="E23" s="379"/>
      <c r="F23" s="379"/>
      <c r="G23" s="379"/>
      <c r="H23" s="379"/>
      <c r="I23" s="379"/>
      <c r="J23" s="379"/>
      <c r="K23" s="379"/>
      <c r="L23" s="379"/>
      <c r="M23" s="379"/>
      <c r="N23" s="379"/>
      <c r="O23" s="379"/>
      <c r="P23" s="1246"/>
      <c r="Q23" s="2096"/>
      <c r="R23" s="2097"/>
      <c r="S23" s="417"/>
    </row>
    <row r="24" spans="1:21" x14ac:dyDescent="0.35">
      <c r="A24" s="1168"/>
      <c r="B24" s="1169"/>
      <c r="C24" s="1170"/>
      <c r="D24" s="214"/>
      <c r="E24" s="379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1246"/>
      <c r="Q24" s="2096"/>
      <c r="R24" s="2097"/>
      <c r="S24" s="417"/>
    </row>
    <row r="25" spans="1:21" x14ac:dyDescent="0.35">
      <c r="A25" s="1168"/>
      <c r="B25" s="1169"/>
      <c r="C25" s="1170"/>
      <c r="D25" s="214"/>
      <c r="E25" s="379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1246"/>
      <c r="S25" s="417"/>
    </row>
    <row r="26" spans="1:21" x14ac:dyDescent="0.35">
      <c r="A26" s="520"/>
      <c r="B26" s="690"/>
      <c r="C26" s="585"/>
      <c r="D26" s="518"/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519"/>
      <c r="Q26" s="2098"/>
      <c r="R26" s="2099"/>
      <c r="S26" s="421"/>
    </row>
    <row r="27" spans="1:21" ht="21.75" thickBot="1" x14ac:dyDescent="0.4">
      <c r="A27" s="1622" t="s">
        <v>98</v>
      </c>
      <c r="B27" s="1623"/>
      <c r="C27" s="1624"/>
      <c r="D27" s="108">
        <f>SUM(D12:D22)</f>
        <v>100</v>
      </c>
      <c r="E27" s="109"/>
      <c r="F27" s="110"/>
      <c r="G27" s="109"/>
      <c r="H27" s="110"/>
      <c r="I27" s="109"/>
      <c r="J27" s="110"/>
      <c r="K27" s="111"/>
      <c r="L27" s="111"/>
      <c r="M27" s="111"/>
      <c r="N27" s="111"/>
      <c r="O27" s="111"/>
      <c r="P27" s="112"/>
      <c r="Q27" s="516" t="s">
        <v>14</v>
      </c>
      <c r="R27" s="517"/>
      <c r="S27" s="537">
        <v>1500000</v>
      </c>
      <c r="T27" s="500"/>
      <c r="U27" s="137"/>
    </row>
    <row r="28" spans="1:21" ht="21.75" thickBot="1" x14ac:dyDescent="0.4">
      <c r="A28" s="1627" t="s">
        <v>107</v>
      </c>
      <c r="B28" s="1628"/>
      <c r="C28" s="1629"/>
      <c r="D28" s="185" t="s">
        <v>105</v>
      </c>
      <c r="E28" s="113">
        <f>SUM(E12:E22)</f>
        <v>5</v>
      </c>
      <c r="F28" s="113">
        <f>SUM(F12:F27)</f>
        <v>5</v>
      </c>
      <c r="G28" s="113">
        <f t="shared" ref="G28:P28" si="0">SUM(G12:G22)</f>
        <v>8</v>
      </c>
      <c r="H28" s="113">
        <f t="shared" si="0"/>
        <v>8</v>
      </c>
      <c r="I28" s="113">
        <f t="shared" si="0"/>
        <v>3</v>
      </c>
      <c r="J28" s="113">
        <f t="shared" si="0"/>
        <v>3</v>
      </c>
      <c r="K28" s="113">
        <f t="shared" si="0"/>
        <v>3</v>
      </c>
      <c r="L28" s="113">
        <f t="shared" si="0"/>
        <v>3</v>
      </c>
      <c r="M28" s="113">
        <f t="shared" si="0"/>
        <v>13</v>
      </c>
      <c r="N28" s="113">
        <f t="shared" si="0"/>
        <v>16.329999999999998</v>
      </c>
      <c r="O28" s="113">
        <f t="shared" si="0"/>
        <v>16.329999999999998</v>
      </c>
      <c r="P28" s="114">
        <f t="shared" si="0"/>
        <v>16.329999999999998</v>
      </c>
      <c r="Q28" s="1625" t="s">
        <v>585</v>
      </c>
      <c r="R28" s="1699"/>
      <c r="S28" s="1626"/>
      <c r="T28" s="137"/>
    </row>
    <row r="29" spans="1:21" x14ac:dyDescent="0.35">
      <c r="A29" s="1630"/>
      <c r="B29" s="1631"/>
      <c r="C29" s="1632"/>
      <c r="D29" s="188" t="s">
        <v>106</v>
      </c>
      <c r="E29" s="115">
        <f>E28</f>
        <v>5</v>
      </c>
      <c r="F29" s="113">
        <f>SUM(E28:F28)</f>
        <v>10</v>
      </c>
      <c r="G29" s="113">
        <f>SUM(E28:G28)</f>
        <v>18</v>
      </c>
      <c r="H29" s="113">
        <f>SUM(E28:H28)</f>
        <v>26</v>
      </c>
      <c r="I29" s="113">
        <f>SUM(E28:I28)</f>
        <v>29</v>
      </c>
      <c r="J29" s="113">
        <f>SUM(E28:J28)</f>
        <v>32</v>
      </c>
      <c r="K29" s="113">
        <f>SUM(E28:K28)</f>
        <v>35</v>
      </c>
      <c r="L29" s="113">
        <f>SUM(E28:L28)</f>
        <v>38</v>
      </c>
      <c r="M29" s="113">
        <f>SUM(E28:M28)</f>
        <v>51</v>
      </c>
      <c r="N29" s="113">
        <f>SUM(E28:N28)</f>
        <v>67.33</v>
      </c>
      <c r="O29" s="113">
        <f>SUM(E28:O28)</f>
        <v>83.66</v>
      </c>
      <c r="P29" s="114">
        <f>SUM(E28:P28)</f>
        <v>99.99</v>
      </c>
      <c r="Q29" s="2093"/>
      <c r="R29" s="2094"/>
      <c r="S29" s="2095"/>
    </row>
    <row r="30" spans="1:21" x14ac:dyDescent="0.35">
      <c r="A30" s="1614" t="s">
        <v>108</v>
      </c>
      <c r="B30" s="1615"/>
      <c r="C30" s="1616"/>
      <c r="D30" s="190" t="s">
        <v>105</v>
      </c>
      <c r="E30" s="116"/>
      <c r="F30" s="117"/>
      <c r="G30" s="116"/>
      <c r="H30" s="117"/>
      <c r="I30" s="116"/>
      <c r="J30" s="117"/>
      <c r="K30" s="118"/>
      <c r="L30" s="118"/>
      <c r="M30" s="118"/>
      <c r="N30" s="118"/>
      <c r="O30" s="118"/>
      <c r="P30" s="119"/>
      <c r="Q30" s="1697" t="s">
        <v>599</v>
      </c>
      <c r="R30" s="1698"/>
      <c r="S30" s="1620">
        <f>P31</f>
        <v>0</v>
      </c>
    </row>
    <row r="31" spans="1:21" ht="21.75" thickBot="1" x14ac:dyDescent="0.4">
      <c r="A31" s="1617"/>
      <c r="B31" s="1618"/>
      <c r="C31" s="1619"/>
      <c r="D31" s="195" t="s">
        <v>109</v>
      </c>
      <c r="E31" s="120">
        <f>E30</f>
        <v>0</v>
      </c>
      <c r="F31" s="121">
        <f>SUM(E30:F30)</f>
        <v>0</v>
      </c>
      <c r="G31" s="121">
        <f>SUM(E30:G30)</f>
        <v>0</v>
      </c>
      <c r="H31" s="121">
        <f>SUM(E30:H30)</f>
        <v>0</v>
      </c>
      <c r="I31" s="121">
        <f>SUM(E30:I30)</f>
        <v>0</v>
      </c>
      <c r="J31" s="121">
        <f>SUM(E30:J30)</f>
        <v>0</v>
      </c>
      <c r="K31" s="121">
        <f>SUM(E30:K30)</f>
        <v>0</v>
      </c>
      <c r="L31" s="121">
        <f>SUM(E30:L30)</f>
        <v>0</v>
      </c>
      <c r="M31" s="121">
        <f>SUM(E30:M30)</f>
        <v>0</v>
      </c>
      <c r="N31" s="121">
        <f>SUM(E30:N30)</f>
        <v>0</v>
      </c>
      <c r="O31" s="121">
        <f>SUM(E30:O30)</f>
        <v>0</v>
      </c>
      <c r="P31" s="122">
        <f>SUM(E30:P30)</f>
        <v>0</v>
      </c>
      <c r="Q31" s="532"/>
      <c r="R31" s="533"/>
      <c r="S31" s="1621"/>
    </row>
    <row r="32" spans="1:21" hidden="1" x14ac:dyDescent="0.35">
      <c r="Q32" s="1666" t="s">
        <v>711</v>
      </c>
      <c r="R32" s="1666"/>
      <c r="S32" s="1666"/>
      <c r="T32" s="137"/>
    </row>
    <row r="33" spans="17:19" hidden="1" x14ac:dyDescent="0.35">
      <c r="Q33" s="447"/>
      <c r="R33" s="729"/>
      <c r="S33" s="287"/>
    </row>
    <row r="34" spans="17:19" hidden="1" x14ac:dyDescent="0.35">
      <c r="Q34" s="1739" t="s">
        <v>712</v>
      </c>
      <c r="R34" s="1739"/>
      <c r="S34" s="1739"/>
    </row>
    <row r="35" spans="17:19" hidden="1" x14ac:dyDescent="0.35">
      <c r="Q35" s="1978" t="s">
        <v>719</v>
      </c>
      <c r="R35" s="1978"/>
      <c r="S35" s="1978"/>
    </row>
    <row r="36" spans="17:19" hidden="1" x14ac:dyDescent="0.35"/>
  </sheetData>
  <mergeCells count="34">
    <mergeCell ref="A30:C31"/>
    <mergeCell ref="Q30:R30"/>
    <mergeCell ref="S30:S31"/>
    <mergeCell ref="Q32:S32"/>
    <mergeCell ref="Q34:S34"/>
    <mergeCell ref="Q35:S35"/>
    <mergeCell ref="Q23:R23"/>
    <mergeCell ref="Q24:R24"/>
    <mergeCell ref="Q22:R22"/>
    <mergeCell ref="Q26:R26"/>
    <mergeCell ref="A27:C27"/>
    <mergeCell ref="A28:C29"/>
    <mergeCell ref="Q28:S28"/>
    <mergeCell ref="Q29:S29"/>
    <mergeCell ref="A12:C12"/>
    <mergeCell ref="A14:C14"/>
    <mergeCell ref="Q15:S15"/>
    <mergeCell ref="Q20:S20"/>
    <mergeCell ref="Q21:R21"/>
    <mergeCell ref="A7:B9"/>
    <mergeCell ref="C7:P7"/>
    <mergeCell ref="C8:P8"/>
    <mergeCell ref="C9:P9"/>
    <mergeCell ref="A10:C11"/>
    <mergeCell ref="E10:P10"/>
    <mergeCell ref="A5:B6"/>
    <mergeCell ref="C5:P6"/>
    <mergeCell ref="Q5:S5"/>
    <mergeCell ref="Q6:S6"/>
    <mergeCell ref="A1:S1"/>
    <mergeCell ref="A2:S2"/>
    <mergeCell ref="A3:B4"/>
    <mergeCell ref="C3:S3"/>
    <mergeCell ref="C4:S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27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45"/>
  <sheetViews>
    <sheetView view="pageLayout" zoomScale="70" zoomScaleNormal="70" zoomScalePageLayoutView="70" workbookViewId="0">
      <selection activeCell="Q20" sqref="Q20:R20"/>
    </sheetView>
  </sheetViews>
  <sheetFormatPr defaultColWidth="8.75" defaultRowHeight="21" x14ac:dyDescent="0.35"/>
  <cols>
    <col min="1" max="1" width="9" style="15" customWidth="1"/>
    <col min="2" max="2" width="15.625" style="15" customWidth="1"/>
    <col min="3" max="3" width="41.25" style="15" customWidth="1"/>
    <col min="4" max="4" width="15.375" style="15" customWidth="1"/>
    <col min="5" max="5" width="4.375" style="15" bestFit="1" customWidth="1"/>
    <col min="6" max="6" width="4.75" style="15" bestFit="1" customWidth="1"/>
    <col min="7" max="8" width="4.375" style="15" bestFit="1" customWidth="1"/>
    <col min="9" max="9" width="4.75" style="15" bestFit="1" customWidth="1"/>
    <col min="10" max="10" width="4.375" style="15" bestFit="1" customWidth="1"/>
    <col min="11" max="11" width="5" style="15" bestFit="1" customWidth="1"/>
    <col min="12" max="12" width="4.75" style="15" bestFit="1" customWidth="1"/>
    <col min="13" max="16" width="4.375" style="15" bestFit="1" customWidth="1"/>
    <col min="17" max="17" width="9" style="15" customWidth="1"/>
    <col min="18" max="18" width="30.375" style="15" customWidth="1"/>
    <col min="19" max="19" width="18.8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ht="21.6" customHeight="1" x14ac:dyDescent="0.35">
      <c r="A3" s="1671" t="s">
        <v>189</v>
      </c>
      <c r="B3" s="1672"/>
      <c r="C3" s="1678" t="s">
        <v>441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.6" customHeight="1" x14ac:dyDescent="0.35">
      <c r="A4" s="1673"/>
      <c r="B4" s="1674"/>
      <c r="C4" s="2014" t="s">
        <v>442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19" ht="21.75" thickBot="1" x14ac:dyDescent="0.4">
      <c r="A5" s="1675"/>
      <c r="B5" s="1676"/>
      <c r="C5" s="1175" t="s">
        <v>443</v>
      </c>
      <c r="D5" s="1175"/>
      <c r="E5" s="1175"/>
      <c r="F5" s="1175"/>
      <c r="G5" s="1175"/>
      <c r="H5" s="1175"/>
      <c r="I5" s="1175"/>
      <c r="J5" s="1175"/>
      <c r="K5" s="1175"/>
      <c r="L5" s="1175"/>
      <c r="M5" s="1175"/>
      <c r="N5" s="1175"/>
      <c r="O5" s="1175"/>
      <c r="P5" s="1175"/>
      <c r="Q5" s="1175"/>
      <c r="R5" s="1175"/>
      <c r="S5" s="1176"/>
    </row>
    <row r="6" spans="1:19" ht="18.75" customHeight="1" x14ac:dyDescent="0.35">
      <c r="A6" s="1683" t="s">
        <v>100</v>
      </c>
      <c r="B6" s="1684"/>
      <c r="C6" s="1712" t="s">
        <v>1042</v>
      </c>
      <c r="D6" s="1712"/>
      <c r="E6" s="1712"/>
      <c r="F6" s="1712"/>
      <c r="G6" s="1712"/>
      <c r="H6" s="1712"/>
      <c r="I6" s="1712"/>
      <c r="J6" s="1712"/>
      <c r="K6" s="1712"/>
      <c r="L6" s="1712"/>
      <c r="M6" s="1712"/>
      <c r="N6" s="1712"/>
      <c r="O6" s="1712"/>
      <c r="P6" s="1713"/>
      <c r="Q6" s="1747" t="s">
        <v>586</v>
      </c>
      <c r="R6" s="1748"/>
      <c r="S6" s="1749"/>
    </row>
    <row r="7" spans="1:19" ht="21" customHeight="1" x14ac:dyDescent="0.35">
      <c r="A7" s="1982"/>
      <c r="B7" s="1983"/>
      <c r="C7" s="1715"/>
      <c r="D7" s="1715"/>
      <c r="E7" s="1715"/>
      <c r="F7" s="1715"/>
      <c r="G7" s="1715"/>
      <c r="H7" s="1715"/>
      <c r="I7" s="1715"/>
      <c r="J7" s="1715"/>
      <c r="K7" s="1715"/>
      <c r="L7" s="1715"/>
      <c r="M7" s="1715"/>
      <c r="N7" s="1715"/>
      <c r="O7" s="1715"/>
      <c r="P7" s="1716"/>
      <c r="Q7" s="1708" t="s">
        <v>113</v>
      </c>
      <c r="R7" s="1709"/>
      <c r="S7" s="1710"/>
    </row>
    <row r="8" spans="1:19" ht="19.5" customHeight="1" x14ac:dyDescent="0.35">
      <c r="A8" s="2109" t="s">
        <v>99</v>
      </c>
      <c r="B8" s="2110"/>
      <c r="C8" s="1650" t="s">
        <v>444</v>
      </c>
      <c r="D8" s="1651"/>
      <c r="E8" s="1651"/>
      <c r="F8" s="1651"/>
      <c r="G8" s="1651"/>
      <c r="H8" s="1651"/>
      <c r="I8" s="1651"/>
      <c r="J8" s="1651"/>
      <c r="K8" s="1651"/>
      <c r="L8" s="1651"/>
      <c r="M8" s="1651"/>
      <c r="N8" s="1651"/>
      <c r="O8" s="1651"/>
      <c r="P8" s="1652"/>
      <c r="Q8" s="89" t="s">
        <v>618</v>
      </c>
      <c r="R8" s="222"/>
      <c r="S8" s="91"/>
    </row>
    <row r="9" spans="1:19" ht="21.75" thickBot="1" x14ac:dyDescent="0.4">
      <c r="A9" s="2111"/>
      <c r="B9" s="2112"/>
      <c r="C9" s="1192" t="s">
        <v>445</v>
      </c>
      <c r="D9" s="1183"/>
      <c r="E9" s="1183"/>
      <c r="F9" s="1183"/>
      <c r="G9" s="1183"/>
      <c r="H9" s="1183"/>
      <c r="I9" s="1183"/>
      <c r="J9" s="1183"/>
      <c r="K9" s="1183"/>
      <c r="L9" s="1183"/>
      <c r="M9" s="1183"/>
      <c r="N9" s="1183"/>
      <c r="O9" s="1183"/>
      <c r="P9" s="1188"/>
      <c r="Q9" s="1653" t="s">
        <v>93</v>
      </c>
      <c r="R9" s="1736"/>
      <c r="S9" s="1654"/>
    </row>
    <row r="10" spans="1:19" ht="21.75" thickBot="1" x14ac:dyDescent="0.4">
      <c r="A10" s="1655" t="s">
        <v>532</v>
      </c>
      <c r="B10" s="1656"/>
      <c r="C10" s="1656"/>
      <c r="D10" s="1036" t="s">
        <v>597</v>
      </c>
      <c r="E10" s="1660" t="s">
        <v>594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550</v>
      </c>
      <c r="R10" s="337"/>
      <c r="S10" s="338" t="s">
        <v>535</v>
      </c>
    </row>
    <row r="11" spans="1:19" x14ac:dyDescent="0.35">
      <c r="A11" s="1657"/>
      <c r="B11" s="1658"/>
      <c r="C11" s="1658"/>
      <c r="D11" s="178" t="s">
        <v>521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7" t="s">
        <v>11</v>
      </c>
      <c r="Q11" s="1174" t="s">
        <v>942</v>
      </c>
      <c r="R11" s="222"/>
      <c r="S11" s="1270" t="s">
        <v>115</v>
      </c>
    </row>
    <row r="12" spans="1:19" ht="21.75" thickBot="1" x14ac:dyDescent="0.4">
      <c r="A12" s="1662" t="s">
        <v>446</v>
      </c>
      <c r="B12" s="1663"/>
      <c r="C12" s="1664"/>
      <c r="D12" s="212"/>
      <c r="E12" s="434"/>
      <c r="F12" s="1271"/>
      <c r="G12" s="434"/>
      <c r="H12" s="1271"/>
      <c r="I12" s="434"/>
      <c r="J12" s="433"/>
      <c r="K12" s="434"/>
      <c r="L12" s="434"/>
      <c r="M12" s="434"/>
      <c r="N12" s="434"/>
      <c r="O12" s="434"/>
      <c r="P12" s="704"/>
      <c r="Q12" s="470"/>
      <c r="R12" s="385"/>
      <c r="S12" s="830"/>
    </row>
    <row r="13" spans="1:19" ht="21.75" thickBot="1" x14ac:dyDescent="0.4">
      <c r="A13" s="2126" t="s">
        <v>447</v>
      </c>
      <c r="B13" s="2127"/>
      <c r="C13" s="2128"/>
      <c r="D13" s="213">
        <v>5</v>
      </c>
      <c r="E13" s="1272">
        <v>2.5</v>
      </c>
      <c r="F13" s="1272">
        <v>2.5</v>
      </c>
      <c r="G13" s="1273"/>
      <c r="H13" s="1273"/>
      <c r="I13" s="1274"/>
      <c r="J13" s="1275"/>
      <c r="K13" s="1274"/>
      <c r="L13" s="1274"/>
      <c r="M13" s="1274"/>
      <c r="N13" s="1274"/>
      <c r="O13" s="1274"/>
      <c r="P13" s="1276"/>
      <c r="Q13" s="336" t="s">
        <v>541</v>
      </c>
      <c r="R13" s="337"/>
      <c r="S13" s="506"/>
    </row>
    <row r="14" spans="1:19" ht="21.75" thickBot="1" x14ac:dyDescent="0.4">
      <c r="A14" s="2126" t="s">
        <v>448</v>
      </c>
      <c r="B14" s="2127"/>
      <c r="C14" s="2128"/>
      <c r="D14" s="214">
        <v>5</v>
      </c>
      <c r="E14" s="1277">
        <v>2.5</v>
      </c>
      <c r="F14" s="1277">
        <v>2.5</v>
      </c>
      <c r="G14" s="1278"/>
      <c r="H14" s="1278"/>
      <c r="I14" s="686"/>
      <c r="J14" s="1279"/>
      <c r="K14" s="686"/>
      <c r="L14" s="686"/>
      <c r="M14" s="686"/>
      <c r="N14" s="686"/>
      <c r="O14" s="686"/>
      <c r="P14" s="1280"/>
      <c r="Q14" s="2106" t="s">
        <v>28</v>
      </c>
      <c r="R14" s="2107"/>
      <c r="S14" s="2108"/>
    </row>
    <row r="15" spans="1:19" ht="21.75" thickBot="1" x14ac:dyDescent="0.4">
      <c r="A15" s="1168" t="s">
        <v>943</v>
      </c>
      <c r="B15" s="281"/>
      <c r="C15" s="282"/>
      <c r="D15" s="214">
        <v>30</v>
      </c>
      <c r="E15" s="686"/>
      <c r="F15" s="1281"/>
      <c r="G15" s="1277">
        <v>3</v>
      </c>
      <c r="H15" s="1277">
        <v>3</v>
      </c>
      <c r="I15" s="1277">
        <v>3</v>
      </c>
      <c r="J15" s="1277">
        <v>3</v>
      </c>
      <c r="K15" s="1277">
        <v>3</v>
      </c>
      <c r="L15" s="1277">
        <v>3</v>
      </c>
      <c r="M15" s="1277">
        <v>3</v>
      </c>
      <c r="N15" s="1277">
        <v>3</v>
      </c>
      <c r="O15" s="1277">
        <v>3</v>
      </c>
      <c r="P15" s="1277">
        <v>3</v>
      </c>
      <c r="Q15" s="336" t="s">
        <v>542</v>
      </c>
      <c r="R15" s="886"/>
      <c r="S15" s="506"/>
    </row>
    <row r="16" spans="1:19" x14ac:dyDescent="0.35">
      <c r="A16" s="1168" t="s">
        <v>896</v>
      </c>
      <c r="B16" s="1169"/>
      <c r="C16" s="1170"/>
      <c r="D16" s="214">
        <v>20</v>
      </c>
      <c r="E16" s="1278"/>
      <c r="F16" s="1278"/>
      <c r="G16" s="1277">
        <v>5</v>
      </c>
      <c r="H16" s="1278"/>
      <c r="I16" s="1278"/>
      <c r="J16" s="1277">
        <v>5</v>
      </c>
      <c r="K16" s="1278"/>
      <c r="L16" s="1278"/>
      <c r="M16" s="1277">
        <v>5</v>
      </c>
      <c r="N16" s="1278"/>
      <c r="O16" s="1278"/>
      <c r="P16" s="1277">
        <v>5</v>
      </c>
      <c r="Q16" s="135" t="s">
        <v>379</v>
      </c>
      <c r="R16" s="128"/>
      <c r="S16" s="201"/>
    </row>
    <row r="17" spans="1:19" ht="21.75" thickBot="1" x14ac:dyDescent="0.4">
      <c r="A17" s="1168" t="s">
        <v>897</v>
      </c>
      <c r="B17" s="1169"/>
      <c r="C17" s="1170"/>
      <c r="D17" s="214">
        <v>10</v>
      </c>
      <c r="E17" s="686"/>
      <c r="F17" s="1278"/>
      <c r="G17" s="1278"/>
      <c r="H17" s="1278"/>
      <c r="I17" s="1278"/>
      <c r="J17" s="1278"/>
      <c r="K17" s="1278"/>
      <c r="L17" s="1282">
        <v>10</v>
      </c>
      <c r="M17" s="1278"/>
      <c r="N17" s="1278"/>
      <c r="O17" s="1278"/>
      <c r="P17" s="1278"/>
      <c r="Q17" s="89"/>
      <c r="R17" s="90"/>
      <c r="S17" s="91"/>
    </row>
    <row r="18" spans="1:19" ht="21.75" thickBot="1" x14ac:dyDescent="0.4">
      <c r="A18" s="2122" t="s">
        <v>895</v>
      </c>
      <c r="B18" s="2123"/>
      <c r="C18" s="2124"/>
      <c r="D18" s="686">
        <v>30</v>
      </c>
      <c r="E18" s="686"/>
      <c r="F18" s="1283"/>
      <c r="G18" s="686"/>
      <c r="H18" s="1184"/>
      <c r="I18" s="686"/>
      <c r="J18" s="1279"/>
      <c r="K18" s="1282">
        <v>15</v>
      </c>
      <c r="L18" s="686"/>
      <c r="M18" s="686"/>
      <c r="N18" s="686"/>
      <c r="O18" s="686"/>
      <c r="P18" s="1284">
        <v>15</v>
      </c>
      <c r="Q18" s="1747" t="s">
        <v>537</v>
      </c>
      <c r="R18" s="1748"/>
      <c r="S18" s="1749"/>
    </row>
    <row r="19" spans="1:19" x14ac:dyDescent="0.35">
      <c r="A19" s="1800"/>
      <c r="B19" s="1801"/>
      <c r="C19" s="1802"/>
      <c r="D19" s="214"/>
      <c r="E19" s="686"/>
      <c r="F19" s="1184"/>
      <c r="G19" s="686"/>
      <c r="H19" s="1184"/>
      <c r="I19" s="686"/>
      <c r="J19" s="1279"/>
      <c r="K19" s="686"/>
      <c r="L19" s="686"/>
      <c r="M19" s="686"/>
      <c r="N19" s="686"/>
      <c r="O19" s="686"/>
      <c r="P19" s="1280"/>
      <c r="Q19" s="2129" t="s">
        <v>12</v>
      </c>
      <c r="R19" s="2130"/>
      <c r="S19" s="377" t="s">
        <v>13</v>
      </c>
    </row>
    <row r="20" spans="1:19" x14ac:dyDescent="0.35">
      <c r="A20" s="1800"/>
      <c r="B20" s="1801"/>
      <c r="C20" s="1802"/>
      <c r="D20" s="179"/>
      <c r="E20" s="688"/>
      <c r="F20" s="1285"/>
      <c r="G20" s="688"/>
      <c r="H20" s="1285"/>
      <c r="I20" s="688"/>
      <c r="J20" s="1286"/>
      <c r="K20" s="688"/>
      <c r="L20" s="688"/>
      <c r="M20" s="688"/>
      <c r="N20" s="688"/>
      <c r="O20" s="688"/>
      <c r="P20" s="1287"/>
      <c r="Q20" s="1986">
        <v>12000</v>
      </c>
      <c r="R20" s="1987"/>
      <c r="S20" s="133">
        <v>0</v>
      </c>
    </row>
    <row r="21" spans="1:19" ht="21.75" thickBot="1" x14ac:dyDescent="0.4">
      <c r="A21" s="1800"/>
      <c r="B21" s="1801"/>
      <c r="C21" s="1802"/>
      <c r="D21" s="179"/>
      <c r="E21" s="688"/>
      <c r="F21" s="1285"/>
      <c r="G21" s="688"/>
      <c r="H21" s="1285"/>
      <c r="I21" s="688"/>
      <c r="J21" s="1286"/>
      <c r="K21" s="688"/>
      <c r="L21" s="688"/>
      <c r="M21" s="688"/>
      <c r="N21" s="688"/>
      <c r="O21" s="688"/>
      <c r="P21" s="1287"/>
      <c r="Q21" s="1732" t="s">
        <v>14</v>
      </c>
      <c r="R21" s="1733"/>
      <c r="S21" s="728">
        <f>Q20+S20</f>
        <v>12000</v>
      </c>
    </row>
    <row r="22" spans="1:19" ht="21.75" thickBot="1" x14ac:dyDescent="0.4">
      <c r="A22" s="1638"/>
      <c r="B22" s="1639"/>
      <c r="C22" s="1640"/>
      <c r="D22" s="180"/>
      <c r="E22" s="1288"/>
      <c r="F22" s="1289"/>
      <c r="G22" s="1288"/>
      <c r="H22" s="1289"/>
      <c r="I22" s="1288"/>
      <c r="J22" s="1290"/>
      <c r="K22" s="1288"/>
      <c r="L22" s="1288"/>
      <c r="M22" s="1288"/>
      <c r="N22" s="1288"/>
      <c r="O22" s="1288"/>
      <c r="P22" s="1291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SUM(D12:D22)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2125" t="s">
        <v>449</v>
      </c>
      <c r="R23" s="1963"/>
      <c r="S23" s="1964"/>
    </row>
    <row r="24" spans="1:19" x14ac:dyDescent="0.35">
      <c r="A24" s="1627" t="s">
        <v>519</v>
      </c>
      <c r="B24" s="1628"/>
      <c r="C24" s="1629"/>
      <c r="D24" s="593" t="s">
        <v>613</v>
      </c>
      <c r="E24" s="113">
        <f>SUM(E12:E22)</f>
        <v>5</v>
      </c>
      <c r="F24" s="113">
        <f>SUM(F13:F23)</f>
        <v>5</v>
      </c>
      <c r="G24" s="113">
        <f t="shared" ref="G24:P24" si="0">SUM(G12:G22)</f>
        <v>8</v>
      </c>
      <c r="H24" s="113">
        <f t="shared" si="0"/>
        <v>3</v>
      </c>
      <c r="I24" s="113">
        <f t="shared" si="0"/>
        <v>3</v>
      </c>
      <c r="J24" s="113">
        <f t="shared" si="0"/>
        <v>8</v>
      </c>
      <c r="K24" s="113">
        <f t="shared" si="0"/>
        <v>18</v>
      </c>
      <c r="L24" s="113">
        <f t="shared" si="0"/>
        <v>13</v>
      </c>
      <c r="M24" s="113">
        <f t="shared" si="0"/>
        <v>8</v>
      </c>
      <c r="N24" s="113">
        <f t="shared" si="0"/>
        <v>3</v>
      </c>
      <c r="O24" s="113">
        <f t="shared" si="0"/>
        <v>3</v>
      </c>
      <c r="P24" s="114">
        <f t="shared" si="0"/>
        <v>23</v>
      </c>
      <c r="Q24" s="2103" t="s">
        <v>450</v>
      </c>
      <c r="R24" s="2104"/>
      <c r="S24" s="2105"/>
    </row>
    <row r="25" spans="1:19" x14ac:dyDescent="0.35">
      <c r="A25" s="1630"/>
      <c r="B25" s="1631"/>
      <c r="C25" s="1632"/>
      <c r="D25" s="594" t="s">
        <v>614</v>
      </c>
      <c r="E25" s="115">
        <f>E24</f>
        <v>5</v>
      </c>
      <c r="F25" s="113">
        <f>SUM(E24:F24)</f>
        <v>10</v>
      </c>
      <c r="G25" s="113">
        <f>SUM(E24:G24)</f>
        <v>18</v>
      </c>
      <c r="H25" s="113">
        <f>SUM(E24:H24)</f>
        <v>21</v>
      </c>
      <c r="I25" s="113">
        <f>SUM(E24:I24)</f>
        <v>24</v>
      </c>
      <c r="J25" s="113">
        <f>SUM(E24:J24)</f>
        <v>32</v>
      </c>
      <c r="K25" s="113">
        <f>SUM(E24:K24)</f>
        <v>50</v>
      </c>
      <c r="L25" s="113">
        <f>SUM(E24:L24)</f>
        <v>63</v>
      </c>
      <c r="M25" s="113">
        <f>SUM(E24:M24)</f>
        <v>71</v>
      </c>
      <c r="N25" s="113">
        <f>SUM(E24:N24)</f>
        <v>74</v>
      </c>
      <c r="O25" s="113">
        <f>SUM(E24:O24)</f>
        <v>77</v>
      </c>
      <c r="P25" s="114">
        <f>SUM(E24:P24)</f>
        <v>100</v>
      </c>
      <c r="Q25" s="2100" t="s">
        <v>451</v>
      </c>
      <c r="R25" s="2101"/>
      <c r="S25" s="2102"/>
    </row>
    <row r="26" spans="1:19" x14ac:dyDescent="0.35">
      <c r="A26" s="1614" t="s">
        <v>522</v>
      </c>
      <c r="B26" s="1615"/>
      <c r="C26" s="1616"/>
      <c r="D26" s="595" t="s">
        <v>615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861" t="s">
        <v>617</v>
      </c>
      <c r="R26" s="1862"/>
      <c r="S26" s="1620">
        <f>P27</f>
        <v>0</v>
      </c>
    </row>
    <row r="27" spans="1:19" ht="21.75" thickBot="1" x14ac:dyDescent="0.4">
      <c r="A27" s="1617"/>
      <c r="B27" s="1618"/>
      <c r="C27" s="1619"/>
      <c r="D27" s="596" t="s">
        <v>614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1863"/>
      <c r="R27" s="1864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720</v>
      </c>
      <c r="R31" s="1978"/>
      <c r="S31" s="1978"/>
    </row>
    <row r="37" spans="1:19" ht="21.75" hidden="1" thickBot="1" x14ac:dyDescent="0.4"/>
    <row r="38" spans="1:19" ht="21.75" hidden="1" thickBot="1" x14ac:dyDescent="0.4">
      <c r="A38" s="1795" t="s">
        <v>101</v>
      </c>
      <c r="B38" s="1796"/>
      <c r="C38" s="1902"/>
      <c r="D38" s="1796" t="s">
        <v>103</v>
      </c>
      <c r="E38" s="1796"/>
      <c r="F38" s="1796"/>
      <c r="G38" s="1796"/>
      <c r="H38" s="1796"/>
      <c r="I38" s="1796"/>
      <c r="J38" s="1796"/>
      <c r="K38" s="1796"/>
      <c r="L38" s="1796"/>
      <c r="M38" s="1796"/>
      <c r="N38" s="1796"/>
      <c r="O38" s="1796"/>
      <c r="P38" s="1796"/>
      <c r="Q38" s="2121" t="s">
        <v>102</v>
      </c>
      <c r="R38" s="1988"/>
      <c r="S38" s="1989"/>
    </row>
    <row r="39" spans="1:19" hidden="1" x14ac:dyDescent="0.35">
      <c r="A39" s="2119" t="s">
        <v>452</v>
      </c>
      <c r="B39" s="1813"/>
      <c r="C39" s="1813"/>
      <c r="D39" s="2120"/>
      <c r="E39" s="1816"/>
      <c r="F39" s="1816"/>
      <c r="G39" s="1816"/>
      <c r="H39" s="1816"/>
      <c r="I39" s="1816"/>
      <c r="J39" s="1816"/>
      <c r="K39" s="1816"/>
      <c r="L39" s="1816"/>
      <c r="M39" s="1816"/>
      <c r="N39" s="1816"/>
      <c r="O39" s="1816"/>
      <c r="P39" s="1898"/>
      <c r="Q39" s="2116"/>
      <c r="R39" s="2117"/>
      <c r="S39" s="2118"/>
    </row>
    <row r="40" spans="1:19" ht="21.75" hidden="1" thickBot="1" x14ac:dyDescent="0.4">
      <c r="A40" s="1836"/>
      <c r="B40" s="1837"/>
      <c r="C40" s="1837"/>
      <c r="D40" s="2113"/>
      <c r="E40" s="1837"/>
      <c r="F40" s="1837"/>
      <c r="G40" s="1837"/>
      <c r="H40" s="1837"/>
      <c r="I40" s="1837"/>
      <c r="J40" s="1837"/>
      <c r="K40" s="1837"/>
      <c r="L40" s="1837"/>
      <c r="M40" s="1837"/>
      <c r="N40" s="1837"/>
      <c r="O40" s="1837"/>
      <c r="P40" s="1896"/>
      <c r="Q40" s="2114"/>
      <c r="R40" s="2114"/>
      <c r="S40" s="2115"/>
    </row>
    <row r="41" spans="1:19" hidden="1" x14ac:dyDescent="0.35"/>
    <row r="42" spans="1:19" hidden="1" x14ac:dyDescent="0.35"/>
    <row r="43" spans="1:19" hidden="1" x14ac:dyDescent="0.35"/>
    <row r="44" spans="1:19" hidden="1" x14ac:dyDescent="0.35"/>
    <row r="45" spans="1:19" hidden="1" x14ac:dyDescent="0.35"/>
  </sheetData>
  <mergeCells count="48">
    <mergeCell ref="A18:C18"/>
    <mergeCell ref="A22:C22"/>
    <mergeCell ref="Q23:S23"/>
    <mergeCell ref="A1:S1"/>
    <mergeCell ref="A2:S2"/>
    <mergeCell ref="Q20:R20"/>
    <mergeCell ref="A12:C12"/>
    <mergeCell ref="A13:C13"/>
    <mergeCell ref="A14:C14"/>
    <mergeCell ref="C3:S3"/>
    <mergeCell ref="C4:S4"/>
    <mergeCell ref="Q19:R19"/>
    <mergeCell ref="A19:C19"/>
    <mergeCell ref="A20:C20"/>
    <mergeCell ref="E10:P10"/>
    <mergeCell ref="Q18:S18"/>
    <mergeCell ref="Q21:R21"/>
    <mergeCell ref="Q14:S14"/>
    <mergeCell ref="A8:B9"/>
    <mergeCell ref="A40:C40"/>
    <mergeCell ref="D40:P40"/>
    <mergeCell ref="Q40:S40"/>
    <mergeCell ref="Q26:R27"/>
    <mergeCell ref="Q28:S28"/>
    <mergeCell ref="Q30:S30"/>
    <mergeCell ref="Q31:S31"/>
    <mergeCell ref="Q39:S39"/>
    <mergeCell ref="A39:C39"/>
    <mergeCell ref="D38:P38"/>
    <mergeCell ref="D39:P39"/>
    <mergeCell ref="A38:C38"/>
    <mergeCell ref="Q38:S38"/>
    <mergeCell ref="A6:B7"/>
    <mergeCell ref="C6:P7"/>
    <mergeCell ref="A3:B5"/>
    <mergeCell ref="Q25:S25"/>
    <mergeCell ref="A26:C27"/>
    <mergeCell ref="S26:S27"/>
    <mergeCell ref="Q6:S6"/>
    <mergeCell ref="C8:P8"/>
    <mergeCell ref="Q24:S24"/>
    <mergeCell ref="Q22:S22"/>
    <mergeCell ref="Q7:S7"/>
    <mergeCell ref="A23:C23"/>
    <mergeCell ref="A24:C25"/>
    <mergeCell ref="A21:C21"/>
    <mergeCell ref="Q9:S9"/>
    <mergeCell ref="A10:C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28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43"/>
  <sheetViews>
    <sheetView topLeftCell="A4" zoomScale="70" zoomScaleNormal="70" zoomScalePageLayoutView="70" workbookViewId="0">
      <selection activeCell="G14" sqref="G14"/>
    </sheetView>
  </sheetViews>
  <sheetFormatPr defaultColWidth="8.75" defaultRowHeight="21" x14ac:dyDescent="0.35"/>
  <cols>
    <col min="1" max="1" width="5.25" style="15" customWidth="1"/>
    <col min="2" max="2" width="18.875" style="15" customWidth="1"/>
    <col min="3" max="3" width="43" style="15" customWidth="1"/>
    <col min="4" max="4" width="15.875" style="15" customWidth="1"/>
    <col min="5" max="5" width="7" style="15" customWidth="1"/>
    <col min="6" max="6" width="4.75" style="15" bestFit="1" customWidth="1"/>
    <col min="7" max="10" width="4.875" style="15" bestFit="1" customWidth="1"/>
    <col min="11" max="11" width="5" style="15" bestFit="1" customWidth="1"/>
    <col min="12" max="16" width="4.875" style="15" bestFit="1" customWidth="1"/>
    <col min="17" max="17" width="12.125" style="15" bestFit="1" customWidth="1"/>
    <col min="18" max="18" width="29.875" style="15" customWidth="1"/>
    <col min="19" max="19" width="21.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ht="21" customHeight="1" x14ac:dyDescent="0.35">
      <c r="A3" s="1671" t="s">
        <v>773</v>
      </c>
      <c r="B3" s="1672"/>
      <c r="C3" s="1755" t="s">
        <v>944</v>
      </c>
      <c r="D3" s="1755"/>
      <c r="E3" s="1755"/>
      <c r="F3" s="1755"/>
      <c r="G3" s="1755"/>
      <c r="H3" s="1755"/>
      <c r="I3" s="1755"/>
      <c r="J3" s="1755"/>
      <c r="K3" s="1755"/>
      <c r="L3" s="1755"/>
      <c r="M3" s="1755"/>
      <c r="N3" s="1755"/>
      <c r="O3" s="1755"/>
      <c r="P3" s="1755"/>
      <c r="Q3" s="1755"/>
      <c r="R3" s="1755"/>
      <c r="S3" s="1756"/>
    </row>
    <row r="4" spans="1:19" ht="21.75" thickBot="1" x14ac:dyDescent="0.4">
      <c r="A4" s="1675"/>
      <c r="B4" s="1676"/>
      <c r="C4" s="1872" t="s">
        <v>622</v>
      </c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87" t="s">
        <v>100</v>
      </c>
      <c r="B5" s="389"/>
      <c r="C5" s="1707" t="s">
        <v>1043</v>
      </c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694"/>
      <c r="Q5" s="1747" t="s">
        <v>586</v>
      </c>
      <c r="R5" s="1748"/>
      <c r="S5" s="1749"/>
    </row>
    <row r="6" spans="1:19" x14ac:dyDescent="0.35">
      <c r="A6" s="1786" t="s">
        <v>99</v>
      </c>
      <c r="B6" s="1787"/>
      <c r="C6" s="1651" t="s">
        <v>401</v>
      </c>
      <c r="D6" s="1651"/>
      <c r="E6" s="1651"/>
      <c r="F6" s="1651"/>
      <c r="G6" s="1651"/>
      <c r="H6" s="1651"/>
      <c r="I6" s="1651"/>
      <c r="J6" s="1651"/>
      <c r="K6" s="1651"/>
      <c r="L6" s="1651"/>
      <c r="M6" s="1651"/>
      <c r="N6" s="1651"/>
      <c r="O6" s="1651"/>
      <c r="P6" s="1652"/>
      <c r="Q6" s="1708" t="s">
        <v>509</v>
      </c>
      <c r="R6" s="1709"/>
      <c r="S6" s="1710"/>
    </row>
    <row r="7" spans="1:19" ht="21.75" thickBot="1" x14ac:dyDescent="0.4">
      <c r="A7" s="1648"/>
      <c r="B7" s="1649"/>
      <c r="C7" s="2090" t="s">
        <v>402</v>
      </c>
      <c r="D7" s="2091"/>
      <c r="E7" s="2091"/>
      <c r="F7" s="2091"/>
      <c r="G7" s="2091"/>
      <c r="H7" s="2091"/>
      <c r="I7" s="2091"/>
      <c r="J7" s="2091"/>
      <c r="K7" s="2091"/>
      <c r="L7" s="2091"/>
      <c r="M7" s="2091"/>
      <c r="N7" s="2091"/>
      <c r="O7" s="2091"/>
      <c r="P7" s="2092"/>
      <c r="Q7" s="89" t="s">
        <v>621</v>
      </c>
      <c r="R7" s="90"/>
      <c r="S7" s="91"/>
    </row>
    <row r="8" spans="1:19" x14ac:dyDescent="0.35">
      <c r="A8" s="1791" t="s">
        <v>532</v>
      </c>
      <c r="B8" s="1792"/>
      <c r="C8" s="2142"/>
      <c r="D8" s="1200" t="s">
        <v>597</v>
      </c>
      <c r="E8" s="1659" t="s">
        <v>594</v>
      </c>
      <c r="F8" s="1660"/>
      <c r="G8" s="1660"/>
      <c r="H8" s="1660"/>
      <c r="I8" s="1660"/>
      <c r="J8" s="1660"/>
      <c r="K8" s="1660"/>
      <c r="L8" s="1660"/>
      <c r="M8" s="1660"/>
      <c r="N8" s="1660"/>
      <c r="O8" s="1660"/>
      <c r="P8" s="1661"/>
      <c r="Q8" s="588" t="s">
        <v>93</v>
      </c>
      <c r="R8" s="887"/>
      <c r="S8" s="888"/>
    </row>
    <row r="9" spans="1:19" ht="21.75" thickBot="1" x14ac:dyDescent="0.4">
      <c r="A9" s="1657"/>
      <c r="B9" s="1658"/>
      <c r="C9" s="1866"/>
      <c r="D9" s="613" t="s">
        <v>521</v>
      </c>
      <c r="E9" s="223" t="s">
        <v>0</v>
      </c>
      <c r="F9" s="224" t="s">
        <v>1</v>
      </c>
      <c r="G9" s="225" t="s">
        <v>2</v>
      </c>
      <c r="H9" s="226" t="s">
        <v>3</v>
      </c>
      <c r="I9" s="226" t="s">
        <v>4</v>
      </c>
      <c r="J9" s="226" t="s">
        <v>5</v>
      </c>
      <c r="K9" s="226" t="s">
        <v>6</v>
      </c>
      <c r="L9" s="226" t="s">
        <v>7</v>
      </c>
      <c r="M9" s="226" t="s">
        <v>8</v>
      </c>
      <c r="N9" s="226" t="s">
        <v>9</v>
      </c>
      <c r="O9" s="226" t="s">
        <v>10</v>
      </c>
      <c r="P9" s="227" t="s">
        <v>11</v>
      </c>
      <c r="Q9" s="844"/>
      <c r="R9" s="845"/>
      <c r="S9" s="846"/>
    </row>
    <row r="10" spans="1:19" ht="21.75" thickBot="1" x14ac:dyDescent="0.4">
      <c r="A10" s="600">
        <v>1</v>
      </c>
      <c r="B10" s="2136" t="s">
        <v>403</v>
      </c>
      <c r="C10" s="2137"/>
      <c r="D10" s="250"/>
      <c r="E10" s="554"/>
      <c r="F10" s="1292"/>
      <c r="G10" s="1293"/>
      <c r="H10" s="1292"/>
      <c r="I10" s="554"/>
      <c r="J10" s="719"/>
      <c r="K10" s="554"/>
      <c r="L10" s="554"/>
      <c r="M10" s="554"/>
      <c r="N10" s="554"/>
      <c r="O10" s="554"/>
      <c r="P10" s="1263"/>
      <c r="Q10" s="336" t="s">
        <v>550</v>
      </c>
      <c r="R10" s="565"/>
      <c r="S10" s="338" t="s">
        <v>535</v>
      </c>
    </row>
    <row r="11" spans="1:19" x14ac:dyDescent="0.35">
      <c r="A11" s="592"/>
      <c r="B11" s="2138" t="s">
        <v>404</v>
      </c>
      <c r="C11" s="2139"/>
      <c r="D11" s="258">
        <v>10</v>
      </c>
      <c r="E11" s="160"/>
      <c r="F11" s="486"/>
      <c r="G11" s="723">
        <v>5</v>
      </c>
      <c r="H11" s="724">
        <v>5</v>
      </c>
      <c r="I11" s="558"/>
      <c r="J11" s="710"/>
      <c r="K11" s="558"/>
      <c r="L11" s="558"/>
      <c r="M11" s="558"/>
      <c r="N11" s="558"/>
      <c r="O11" s="558"/>
      <c r="P11" s="1264"/>
      <c r="Q11" s="1856" t="s">
        <v>1155</v>
      </c>
      <c r="R11" s="1867"/>
      <c r="S11" s="1311" t="s">
        <v>1097</v>
      </c>
    </row>
    <row r="12" spans="1:19" x14ac:dyDescent="0.35">
      <c r="A12" s="1179"/>
      <c r="B12" s="2134" t="s">
        <v>405</v>
      </c>
      <c r="C12" s="2135"/>
      <c r="D12" s="1181">
        <v>10</v>
      </c>
      <c r="E12" s="703"/>
      <c r="F12" s="160"/>
      <c r="G12" s="723">
        <v>5</v>
      </c>
      <c r="H12" s="723">
        <v>5</v>
      </c>
      <c r="I12" s="214"/>
      <c r="J12" s="1181"/>
      <c r="K12" s="214"/>
      <c r="L12" s="214"/>
      <c r="M12" s="214"/>
      <c r="N12" s="214"/>
      <c r="O12" s="214"/>
      <c r="P12" s="1295"/>
      <c r="Q12" s="1723" t="s">
        <v>1156</v>
      </c>
      <c r="R12" s="1724"/>
      <c r="S12" s="1534" t="s">
        <v>985</v>
      </c>
    </row>
    <row r="13" spans="1:19" x14ac:dyDescent="0.35">
      <c r="A13" s="1179"/>
      <c r="B13" s="2134" t="s">
        <v>406</v>
      </c>
      <c r="C13" s="2135"/>
      <c r="D13" s="1181"/>
      <c r="E13" s="214"/>
      <c r="F13" s="1180"/>
      <c r="G13" s="214"/>
      <c r="H13" s="1180"/>
      <c r="I13" s="214"/>
      <c r="J13" s="1181"/>
      <c r="K13" s="214"/>
      <c r="L13" s="214"/>
      <c r="M13" s="214"/>
      <c r="N13" s="214"/>
      <c r="O13" s="214"/>
      <c r="P13" s="1295"/>
      <c r="Q13" s="1859" t="s">
        <v>1154</v>
      </c>
      <c r="R13" s="1860"/>
      <c r="S13" s="590"/>
    </row>
    <row r="14" spans="1:19" x14ac:dyDescent="0.35">
      <c r="A14" s="1179"/>
      <c r="B14" s="2134" t="s">
        <v>407</v>
      </c>
      <c r="C14" s="2135"/>
      <c r="D14" s="1181">
        <v>5</v>
      </c>
      <c r="E14" s="703"/>
      <c r="G14" s="723">
        <v>2.5</v>
      </c>
      <c r="H14" s="723">
        <v>2.5</v>
      </c>
      <c r="I14" s="214"/>
      <c r="J14" s="1181"/>
      <c r="K14" s="214"/>
      <c r="L14" s="214"/>
      <c r="M14" s="214"/>
      <c r="N14" s="214"/>
      <c r="O14" s="214"/>
      <c r="P14" s="1295"/>
      <c r="Q14" s="2067"/>
      <c r="R14" s="2068"/>
      <c r="S14" s="590"/>
    </row>
    <row r="15" spans="1:19" ht="21.75" thickBot="1" x14ac:dyDescent="0.4">
      <c r="A15" s="1179"/>
      <c r="B15" s="2134" t="s">
        <v>408</v>
      </c>
      <c r="C15" s="2135"/>
      <c r="D15" s="1181"/>
      <c r="E15" s="443"/>
      <c r="F15" s="685"/>
      <c r="G15" s="443"/>
      <c r="H15" s="685"/>
      <c r="I15" s="443"/>
      <c r="J15" s="682"/>
      <c r="K15" s="443"/>
      <c r="L15" s="443"/>
      <c r="M15" s="443"/>
      <c r="N15" s="443"/>
      <c r="O15" s="443"/>
      <c r="P15" s="444"/>
      <c r="Q15" s="2140"/>
      <c r="R15" s="2141"/>
      <c r="S15" s="888"/>
    </row>
    <row r="16" spans="1:19" ht="21.75" thickBot="1" x14ac:dyDescent="0.4">
      <c r="A16" s="1179"/>
      <c r="B16" s="2134" t="s">
        <v>409</v>
      </c>
      <c r="C16" s="2135"/>
      <c r="D16" s="1181">
        <v>5</v>
      </c>
      <c r="E16" s="703"/>
      <c r="G16" s="723">
        <v>2.5</v>
      </c>
      <c r="H16" s="723">
        <v>2.5</v>
      </c>
      <c r="I16" s="214"/>
      <c r="J16" s="1181"/>
      <c r="K16" s="214"/>
      <c r="L16" s="214"/>
      <c r="M16" s="214"/>
      <c r="N16" s="214"/>
      <c r="O16" s="214"/>
      <c r="P16" s="1295"/>
      <c r="Q16" s="336" t="s">
        <v>541</v>
      </c>
      <c r="R16" s="337"/>
      <c r="S16" s="506"/>
    </row>
    <row r="17" spans="1:19" x14ac:dyDescent="0.35">
      <c r="A17" s="1179">
        <v>2</v>
      </c>
      <c r="B17" s="2134" t="s">
        <v>410</v>
      </c>
      <c r="C17" s="2135"/>
      <c r="D17" s="1181"/>
      <c r="E17" s="214"/>
      <c r="F17" s="1180"/>
      <c r="G17" s="214"/>
      <c r="H17" s="1180"/>
      <c r="I17" s="214"/>
      <c r="J17" s="1181"/>
      <c r="K17" s="214"/>
      <c r="L17" s="214"/>
      <c r="M17" s="214"/>
      <c r="N17" s="214"/>
      <c r="O17" s="214"/>
      <c r="P17" s="1295"/>
      <c r="Q17" s="135" t="s">
        <v>375</v>
      </c>
      <c r="R17" s="1376"/>
      <c r="S17" s="201"/>
    </row>
    <row r="18" spans="1:19" ht="21.75" thickBot="1" x14ac:dyDescent="0.4">
      <c r="A18" s="1179"/>
      <c r="B18" s="2134" t="s">
        <v>411</v>
      </c>
      <c r="C18" s="2135"/>
      <c r="D18" s="1181">
        <v>10</v>
      </c>
      <c r="E18" s="214"/>
      <c r="F18" s="160"/>
      <c r="G18" s="723">
        <v>3.34</v>
      </c>
      <c r="H18" s="1296">
        <v>3.34</v>
      </c>
      <c r="I18" s="1297">
        <v>3.34</v>
      </c>
      <c r="J18" s="214"/>
      <c r="K18" s="214"/>
      <c r="L18" s="214"/>
      <c r="M18" s="214"/>
      <c r="N18" s="214"/>
      <c r="O18" s="214"/>
      <c r="P18" s="1295"/>
      <c r="Q18" s="89"/>
      <c r="R18" s="90"/>
      <c r="S18" s="91"/>
    </row>
    <row r="19" spans="1:19" ht="21.75" thickBot="1" x14ac:dyDescent="0.4">
      <c r="A19" s="1191"/>
      <c r="B19" s="2134" t="s">
        <v>412</v>
      </c>
      <c r="C19" s="2135"/>
      <c r="D19" s="1207">
        <v>5</v>
      </c>
      <c r="E19" s="179"/>
      <c r="G19" s="723">
        <v>1.7</v>
      </c>
      <c r="H19" s="1298">
        <v>1.7</v>
      </c>
      <c r="I19" s="723">
        <v>1.7</v>
      </c>
      <c r="J19" s="1207"/>
      <c r="K19" s="179"/>
      <c r="L19" s="179"/>
      <c r="M19" s="179"/>
      <c r="N19" s="179"/>
      <c r="O19" s="179"/>
      <c r="P19" s="1299"/>
      <c r="Q19" s="336" t="s">
        <v>542</v>
      </c>
      <c r="R19" s="337"/>
      <c r="S19" s="506"/>
    </row>
    <row r="20" spans="1:19" x14ac:dyDescent="0.35">
      <c r="A20" s="1191"/>
      <c r="B20" s="2134" t="s">
        <v>413</v>
      </c>
      <c r="C20" s="2135"/>
      <c r="D20" s="1207"/>
      <c r="E20" s="179"/>
      <c r="F20" s="1206"/>
      <c r="G20" s="179"/>
      <c r="H20" s="1206"/>
      <c r="I20" s="179"/>
      <c r="J20" s="1207"/>
      <c r="K20" s="179"/>
      <c r="L20" s="179"/>
      <c r="M20" s="179"/>
      <c r="N20" s="179"/>
      <c r="O20" s="179"/>
      <c r="P20" s="1299"/>
      <c r="Q20" s="135" t="s">
        <v>25</v>
      </c>
      <c r="R20" s="222"/>
      <c r="S20" s="201"/>
    </row>
    <row r="21" spans="1:19" ht="21.75" thickBot="1" x14ac:dyDescent="0.4">
      <c r="A21" s="1210"/>
      <c r="B21" s="2143" t="s">
        <v>414</v>
      </c>
      <c r="C21" s="2144"/>
      <c r="D21" s="1181">
        <v>5</v>
      </c>
      <c r="E21" s="214"/>
      <c r="F21" s="443"/>
      <c r="G21" s="1300"/>
      <c r="H21" s="214"/>
      <c r="I21" s="214"/>
      <c r="J21" s="214"/>
      <c r="K21" s="214"/>
      <c r="L21" s="214"/>
      <c r="M21" s="723">
        <v>5</v>
      </c>
      <c r="N21" s="214"/>
      <c r="O21" s="214"/>
      <c r="P21" s="1295"/>
      <c r="Q21" s="89"/>
      <c r="R21" s="90"/>
      <c r="S21" s="91"/>
    </row>
    <row r="22" spans="1:19" ht="21.75" thickBot="1" x14ac:dyDescent="0.4">
      <c r="A22" s="1205">
        <v>3</v>
      </c>
      <c r="B22" s="2145" t="s">
        <v>415</v>
      </c>
      <c r="C22" s="2146"/>
      <c r="D22" s="1181"/>
      <c r="E22" s="214"/>
      <c r="F22" s="443"/>
      <c r="G22" s="443"/>
      <c r="H22" s="443"/>
      <c r="I22" s="214"/>
      <c r="J22" s="214"/>
      <c r="K22" s="214"/>
      <c r="L22" s="214"/>
      <c r="M22" s="214"/>
      <c r="N22" s="214"/>
      <c r="O22" s="214"/>
      <c r="P22" s="1295"/>
      <c r="Q22" s="1354" t="s">
        <v>537</v>
      </c>
      <c r="R22" s="1359"/>
      <c r="S22" s="1355"/>
    </row>
    <row r="23" spans="1:19" x14ac:dyDescent="0.35">
      <c r="A23" s="1179"/>
      <c r="B23" s="2138" t="s">
        <v>417</v>
      </c>
      <c r="C23" s="2139"/>
      <c r="D23" s="1181">
        <v>10</v>
      </c>
      <c r="E23" s="214"/>
      <c r="F23" s="1298">
        <v>0.9</v>
      </c>
      <c r="G23" s="1298">
        <v>0.9</v>
      </c>
      <c r="H23" s="1298">
        <v>0.9</v>
      </c>
      <c r="I23" s="1298">
        <v>0.9</v>
      </c>
      <c r="J23" s="1298">
        <v>0.9</v>
      </c>
      <c r="K23" s="1298">
        <v>0.9</v>
      </c>
      <c r="L23" s="1298">
        <v>0.9</v>
      </c>
      <c r="M23" s="1298">
        <v>0.9</v>
      </c>
      <c r="N23" s="1298">
        <v>0.9</v>
      </c>
      <c r="O23" s="1298">
        <v>0.9</v>
      </c>
      <c r="P23" s="1301">
        <v>0.9</v>
      </c>
      <c r="Q23" s="1367" t="s">
        <v>12</v>
      </c>
      <c r="R23" s="1368"/>
      <c r="S23" s="227" t="s">
        <v>13</v>
      </c>
    </row>
    <row r="24" spans="1:19" x14ac:dyDescent="0.35">
      <c r="A24" s="602"/>
      <c r="B24" s="2134" t="s">
        <v>852</v>
      </c>
      <c r="C24" s="2135"/>
      <c r="D24" s="1181">
        <v>10</v>
      </c>
      <c r="E24" s="214"/>
      <c r="F24" s="1298">
        <v>0.9</v>
      </c>
      <c r="G24" s="1298">
        <v>0.9</v>
      </c>
      <c r="H24" s="1298">
        <v>0.9</v>
      </c>
      <c r="I24" s="1298">
        <v>0.9</v>
      </c>
      <c r="J24" s="1298">
        <v>0.9</v>
      </c>
      <c r="K24" s="1298">
        <v>0.9</v>
      </c>
      <c r="L24" s="1298">
        <v>0.9</v>
      </c>
      <c r="M24" s="1298">
        <v>0.9</v>
      </c>
      <c r="N24" s="1298">
        <v>0.9</v>
      </c>
      <c r="O24" s="1298">
        <v>0.9</v>
      </c>
      <c r="P24" s="1301">
        <v>0.9</v>
      </c>
      <c r="Q24" s="1986">
        <v>300000</v>
      </c>
      <c r="R24" s="1987"/>
      <c r="S24" s="102"/>
    </row>
    <row r="25" spans="1:19" x14ac:dyDescent="0.35">
      <c r="A25" s="1179"/>
      <c r="B25" s="2134" t="s">
        <v>418</v>
      </c>
      <c r="C25" s="2135"/>
      <c r="D25" s="1181"/>
      <c r="E25" s="214"/>
      <c r="F25" s="443"/>
      <c r="G25" s="443"/>
      <c r="H25" s="443"/>
      <c r="I25" s="214"/>
      <c r="J25" s="214"/>
      <c r="K25" s="214"/>
      <c r="L25" s="214"/>
      <c r="M25" s="214"/>
      <c r="N25" s="214"/>
      <c r="O25" s="214"/>
      <c r="P25" s="1295"/>
      <c r="Q25" s="1362" t="s">
        <v>391</v>
      </c>
      <c r="R25" s="1363"/>
      <c r="S25" s="614">
        <f>+Q24+S24</f>
        <v>300000</v>
      </c>
    </row>
    <row r="26" spans="1:19" x14ac:dyDescent="0.35">
      <c r="A26" s="602"/>
      <c r="B26" s="2134" t="s">
        <v>419</v>
      </c>
      <c r="C26" s="2135"/>
      <c r="D26" s="1181">
        <v>10</v>
      </c>
      <c r="E26" s="214"/>
      <c r="F26" s="1298">
        <v>1.4</v>
      </c>
      <c r="G26" s="1298">
        <v>1.4</v>
      </c>
      <c r="H26" s="1300"/>
      <c r="I26" s="1298">
        <v>1.4</v>
      </c>
      <c r="J26" s="1300"/>
      <c r="K26" s="1298">
        <v>1.4</v>
      </c>
      <c r="L26" s="1300"/>
      <c r="M26" s="1298">
        <v>1.4</v>
      </c>
      <c r="N26" s="1300"/>
      <c r="O26" s="1298">
        <v>1.4</v>
      </c>
      <c r="P26" s="1298">
        <v>1.4</v>
      </c>
      <c r="Q26" s="2131" t="s">
        <v>820</v>
      </c>
      <c r="R26" s="2132"/>
      <c r="S26" s="2133"/>
    </row>
    <row r="27" spans="1:19" ht="21.75" thickBot="1" x14ac:dyDescent="0.4">
      <c r="A27" s="1179"/>
      <c r="B27" s="2134" t="s">
        <v>420</v>
      </c>
      <c r="C27" s="2135"/>
      <c r="D27" s="1181"/>
      <c r="E27" s="214"/>
      <c r="F27" s="443"/>
      <c r="G27" s="443"/>
      <c r="H27" s="443"/>
      <c r="I27" s="214"/>
      <c r="J27" s="214"/>
      <c r="K27" s="214"/>
      <c r="L27" s="214"/>
      <c r="M27" s="214"/>
      <c r="N27" s="214"/>
      <c r="O27" s="214"/>
      <c r="P27" s="1295"/>
      <c r="Q27" s="1830"/>
      <c r="R27" s="1831"/>
      <c r="S27" s="1832"/>
    </row>
    <row r="28" spans="1:19" ht="21.75" thickBot="1" x14ac:dyDescent="0.4">
      <c r="A28" s="708"/>
      <c r="B28" s="2134" t="s">
        <v>421</v>
      </c>
      <c r="C28" s="2135"/>
      <c r="D28" s="1181">
        <v>10</v>
      </c>
      <c r="E28" s="1302"/>
      <c r="F28" s="1300"/>
      <c r="G28" s="1298">
        <v>2.5</v>
      </c>
      <c r="H28" s="1300"/>
      <c r="I28" s="1302"/>
      <c r="J28" s="1298">
        <v>2.5</v>
      </c>
      <c r="K28" s="1302"/>
      <c r="L28" s="1302"/>
      <c r="M28" s="1298">
        <v>2.5</v>
      </c>
      <c r="N28" s="1302"/>
      <c r="O28" s="1302"/>
      <c r="P28" s="1301">
        <v>2.5</v>
      </c>
      <c r="Q28" s="1354" t="s">
        <v>585</v>
      </c>
      <c r="R28" s="1359"/>
      <c r="S28" s="1355"/>
    </row>
    <row r="29" spans="1:19" x14ac:dyDescent="0.35">
      <c r="A29" s="708">
        <v>4</v>
      </c>
      <c r="B29" s="2134" t="s">
        <v>422</v>
      </c>
      <c r="C29" s="2135"/>
      <c r="D29" s="1181"/>
      <c r="E29" s="1302"/>
      <c r="F29" s="1300"/>
      <c r="G29" s="1300"/>
      <c r="H29" s="1300"/>
      <c r="I29" s="1302"/>
      <c r="J29" s="1302"/>
      <c r="K29" s="1302"/>
      <c r="L29" s="1302"/>
      <c r="M29" s="1302"/>
      <c r="N29" s="1302"/>
      <c r="O29" s="1302"/>
      <c r="P29" s="1303"/>
      <c r="Q29" s="1378" t="s">
        <v>416</v>
      </c>
      <c r="R29" s="1383"/>
      <c r="S29" s="1384"/>
    </row>
    <row r="30" spans="1:19" x14ac:dyDescent="0.35">
      <c r="A30" s="603"/>
      <c r="B30" s="2134" t="s">
        <v>423</v>
      </c>
      <c r="C30" s="2135"/>
      <c r="D30" s="1181">
        <v>10</v>
      </c>
      <c r="E30" s="1302"/>
      <c r="F30" s="1300"/>
      <c r="G30" s="1300"/>
      <c r="H30" s="1300"/>
      <c r="I30" s="1304"/>
      <c r="J30" s="1300"/>
      <c r="K30" s="1300"/>
      <c r="L30" s="1300"/>
      <c r="M30" s="1298">
        <v>2.5</v>
      </c>
      <c r="N30" s="1298">
        <v>2.5</v>
      </c>
      <c r="O30" s="1302"/>
      <c r="P30" s="1303"/>
      <c r="Q30" s="1369"/>
      <c r="R30" s="1370"/>
      <c r="S30" s="1371"/>
    </row>
    <row r="31" spans="1:19" x14ac:dyDescent="0.35">
      <c r="A31" s="1191"/>
      <c r="B31" s="2134" t="s">
        <v>424</v>
      </c>
      <c r="C31" s="2135"/>
      <c r="D31" s="1181"/>
      <c r="E31" s="1302"/>
      <c r="F31" s="1305"/>
      <c r="G31" s="1300"/>
      <c r="H31" s="1305"/>
      <c r="I31" s="1306"/>
      <c r="J31" s="1307"/>
      <c r="K31" s="1308"/>
      <c r="L31" s="1308"/>
      <c r="M31" s="1309">
        <v>2.5</v>
      </c>
      <c r="N31" s="1309">
        <v>2.5</v>
      </c>
      <c r="O31" s="1310"/>
      <c r="P31" s="1303"/>
      <c r="Q31" s="1369"/>
      <c r="R31" s="1370"/>
      <c r="S31" s="1371"/>
    </row>
    <row r="32" spans="1:19" x14ac:dyDescent="0.35">
      <c r="A32" s="1191"/>
      <c r="B32" s="2134" t="s">
        <v>425</v>
      </c>
      <c r="C32" s="2135"/>
      <c r="D32" s="1181"/>
      <c r="E32" s="1302"/>
      <c r="F32" s="1305"/>
      <c r="G32" s="1300"/>
      <c r="H32" s="1305"/>
      <c r="I32" s="1306"/>
      <c r="J32" s="1307"/>
      <c r="K32" s="1310"/>
      <c r="L32" s="1310"/>
      <c r="M32" s="1310"/>
      <c r="N32" s="1310"/>
      <c r="O32" s="1310"/>
      <c r="P32" s="1303"/>
      <c r="Q32" s="1369"/>
      <c r="R32" s="1370"/>
      <c r="S32" s="1371"/>
    </row>
    <row r="33" spans="1:19" x14ac:dyDescent="0.35">
      <c r="A33" s="1638" t="s">
        <v>98</v>
      </c>
      <c r="B33" s="1639"/>
      <c r="C33" s="1640"/>
      <c r="D33" s="125">
        <f>SUM(D10:D32)</f>
        <v>100</v>
      </c>
      <c r="E33" s="606"/>
      <c r="F33" s="607"/>
      <c r="G33" s="606"/>
      <c r="H33" s="607"/>
      <c r="I33" s="606"/>
      <c r="J33" s="607"/>
      <c r="K33" s="608"/>
      <c r="L33" s="608"/>
      <c r="M33" s="608"/>
      <c r="N33" s="608"/>
      <c r="O33" s="608"/>
      <c r="P33" s="609"/>
      <c r="Q33" s="1848"/>
      <c r="R33" s="1849"/>
      <c r="S33" s="1850"/>
    </row>
    <row r="34" spans="1:19" x14ac:dyDescent="0.35">
      <c r="A34" s="1627" t="s">
        <v>519</v>
      </c>
      <c r="B34" s="1628"/>
      <c r="C34" s="1629"/>
      <c r="D34" s="612" t="s">
        <v>105</v>
      </c>
      <c r="E34" s="113">
        <f>SUM(E10:E30)</f>
        <v>0</v>
      </c>
      <c r="F34" s="113">
        <f>SUM(F10:F33)</f>
        <v>3.2</v>
      </c>
      <c r="G34" s="113">
        <f t="shared" ref="G34:P34" si="0">SUM(G11:G33)</f>
        <v>25.739999999999995</v>
      </c>
      <c r="H34" s="113">
        <f t="shared" si="0"/>
        <v>21.839999999999996</v>
      </c>
      <c r="I34" s="113">
        <f t="shared" si="0"/>
        <v>8.24</v>
      </c>
      <c r="J34" s="113">
        <f t="shared" si="0"/>
        <v>4.3</v>
      </c>
      <c r="K34" s="113">
        <f t="shared" si="0"/>
        <v>3.2</v>
      </c>
      <c r="L34" s="113">
        <f t="shared" si="0"/>
        <v>1.8</v>
      </c>
      <c r="M34" s="113">
        <f t="shared" si="0"/>
        <v>15.700000000000001</v>
      </c>
      <c r="N34" s="113">
        <f t="shared" si="0"/>
        <v>6.8</v>
      </c>
      <c r="O34" s="113">
        <f t="shared" si="0"/>
        <v>3.2</v>
      </c>
      <c r="P34" s="113">
        <f t="shared" si="0"/>
        <v>5.7</v>
      </c>
      <c r="Q34" s="1701"/>
      <c r="R34" s="1702"/>
      <c r="S34" s="1703"/>
    </row>
    <row r="35" spans="1:19" x14ac:dyDescent="0.35">
      <c r="A35" s="1630"/>
      <c r="B35" s="1631"/>
      <c r="C35" s="1632"/>
      <c r="D35" s="612" t="s">
        <v>106</v>
      </c>
      <c r="E35" s="115">
        <f>E34</f>
        <v>0</v>
      </c>
      <c r="F35" s="113">
        <v>9.3000000000000007</v>
      </c>
      <c r="G35" s="113">
        <v>36.1</v>
      </c>
      <c r="H35" s="113">
        <v>60.4</v>
      </c>
      <c r="I35" s="113">
        <f>SUM(E34:I34)</f>
        <v>59.019999999999989</v>
      </c>
      <c r="J35" s="113">
        <f>SUM(E34:J34)</f>
        <v>63.319999999999986</v>
      </c>
      <c r="K35" s="113">
        <f>SUM(E34:K34)</f>
        <v>66.519999999999982</v>
      </c>
      <c r="L35" s="113">
        <f>SUM(E34:L34)</f>
        <v>68.319999999999979</v>
      </c>
      <c r="M35" s="113">
        <f>SUM(E34:M34)</f>
        <v>84.019999999999982</v>
      </c>
      <c r="N35" s="113">
        <f>SUM(E34:N34)</f>
        <v>90.819999999999979</v>
      </c>
      <c r="O35" s="113">
        <f>SUM(E34:O34)</f>
        <v>94.019999999999982</v>
      </c>
      <c r="P35" s="114">
        <v>100</v>
      </c>
      <c r="Q35" s="1704"/>
      <c r="R35" s="1705"/>
      <c r="S35" s="1706"/>
    </row>
    <row r="36" spans="1:19" x14ac:dyDescent="0.35">
      <c r="A36" s="1614" t="s">
        <v>522</v>
      </c>
      <c r="B36" s="1615"/>
      <c r="C36" s="1616"/>
      <c r="D36" s="610" t="s">
        <v>105</v>
      </c>
      <c r="E36" s="116"/>
      <c r="F36" s="117"/>
      <c r="G36" s="116"/>
      <c r="H36" s="117"/>
      <c r="I36" s="116"/>
      <c r="J36" s="117"/>
      <c r="K36" s="118"/>
      <c r="L36" s="118"/>
      <c r="M36" s="118"/>
      <c r="N36" s="118"/>
      <c r="O36" s="118"/>
      <c r="P36" s="119"/>
      <c r="Q36" s="1697" t="s">
        <v>617</v>
      </c>
      <c r="R36" s="1805"/>
      <c r="S36" s="1620">
        <f>P37</f>
        <v>0</v>
      </c>
    </row>
    <row r="37" spans="1:19" ht="21.75" thickBot="1" x14ac:dyDescent="0.4">
      <c r="A37" s="1617"/>
      <c r="B37" s="1618"/>
      <c r="C37" s="1619"/>
      <c r="D37" s="611" t="s">
        <v>109</v>
      </c>
      <c r="E37" s="120">
        <f>E36</f>
        <v>0</v>
      </c>
      <c r="F37" s="121">
        <f>SUM(E36:F36)</f>
        <v>0</v>
      </c>
      <c r="G37" s="121">
        <f>SUM(E36:G36)</f>
        <v>0</v>
      </c>
      <c r="H37" s="121">
        <f>SUM(E36:H36)</f>
        <v>0</v>
      </c>
      <c r="I37" s="121">
        <f>SUM(E36:I36)</f>
        <v>0</v>
      </c>
      <c r="J37" s="121">
        <f>SUM(E36:J36)</f>
        <v>0</v>
      </c>
      <c r="K37" s="121">
        <f>SUM(E36:K36)</f>
        <v>0</v>
      </c>
      <c r="L37" s="121">
        <f>SUM(E36:L36)</f>
        <v>0</v>
      </c>
      <c r="M37" s="121">
        <f>SUM(E36:M36)</f>
        <v>0</v>
      </c>
      <c r="N37" s="121">
        <f>SUM(E36:N36)</f>
        <v>0</v>
      </c>
      <c r="O37" s="121">
        <f>SUM(E36:O36)</f>
        <v>0</v>
      </c>
      <c r="P37" s="122">
        <f>SUM(E36:P36)</f>
        <v>0</v>
      </c>
      <c r="Q37" s="211"/>
      <c r="R37" s="215"/>
      <c r="S37" s="1621"/>
    </row>
    <row r="38" spans="1:19" hidden="1" x14ac:dyDescent="0.35">
      <c r="A38" s="2147" t="s">
        <v>426</v>
      </c>
      <c r="B38" s="2148"/>
      <c r="C38" s="2148"/>
      <c r="D38" s="2148"/>
      <c r="E38" s="2148"/>
      <c r="F38" s="2148"/>
      <c r="G38" s="2148"/>
      <c r="H38" s="2148"/>
      <c r="I38" s="2148"/>
      <c r="J38" s="2148"/>
      <c r="K38" s="2148"/>
      <c r="L38" s="2148"/>
      <c r="M38" s="2148"/>
      <c r="N38" s="2148"/>
      <c r="O38" s="2148"/>
      <c r="P38" s="2148"/>
      <c r="Q38" s="2148"/>
      <c r="R38" s="2148"/>
      <c r="S38" s="2149"/>
    </row>
    <row r="39" spans="1:19" ht="21.75" hidden="1" thickBot="1" x14ac:dyDescent="0.4">
      <c r="A39" s="1893" t="s">
        <v>427</v>
      </c>
      <c r="B39" s="1894"/>
      <c r="C39" s="1894"/>
      <c r="D39" s="1894"/>
      <c r="E39" s="1894"/>
      <c r="F39" s="1894"/>
      <c r="G39" s="1894"/>
      <c r="H39" s="1894"/>
      <c r="I39" s="1894"/>
      <c r="J39" s="1894"/>
      <c r="K39" s="1894"/>
      <c r="L39" s="1894"/>
      <c r="M39" s="1894"/>
      <c r="N39" s="1894"/>
      <c r="O39" s="1894"/>
      <c r="P39" s="1894"/>
      <c r="Q39" s="1894"/>
      <c r="R39" s="1894"/>
      <c r="S39" s="1993"/>
    </row>
    <row r="40" spans="1:19" hidden="1" x14ac:dyDescent="0.35">
      <c r="Q40" s="1666" t="s">
        <v>711</v>
      </c>
      <c r="R40" s="1666"/>
      <c r="S40" s="1666"/>
    </row>
    <row r="41" spans="1:19" hidden="1" x14ac:dyDescent="0.35">
      <c r="Q41" s="447"/>
      <c r="R41" s="729"/>
      <c r="S41" s="287"/>
    </row>
    <row r="42" spans="1:19" hidden="1" x14ac:dyDescent="0.35">
      <c r="Q42" s="1739" t="s">
        <v>712</v>
      </c>
      <c r="R42" s="1739"/>
      <c r="S42" s="1739"/>
    </row>
    <row r="43" spans="1:19" hidden="1" x14ac:dyDescent="0.35">
      <c r="Q43" s="1978" t="s">
        <v>721</v>
      </c>
      <c r="R43" s="1978"/>
      <c r="S43" s="1978"/>
    </row>
  </sheetData>
  <mergeCells count="57">
    <mergeCell ref="Q40:S40"/>
    <mergeCell ref="Q42:S42"/>
    <mergeCell ref="Q43:S43"/>
    <mergeCell ref="A36:C37"/>
    <mergeCell ref="Q36:R36"/>
    <mergeCell ref="S36:S37"/>
    <mergeCell ref="A39:S39"/>
    <mergeCell ref="A38:S38"/>
    <mergeCell ref="A33:C33"/>
    <mergeCell ref="Q33:S33"/>
    <mergeCell ref="Q34:S34"/>
    <mergeCell ref="Q35:S35"/>
    <mergeCell ref="A34:C35"/>
    <mergeCell ref="B25:C25"/>
    <mergeCell ref="B26:C26"/>
    <mergeCell ref="B32:C32"/>
    <mergeCell ref="B27:C27"/>
    <mergeCell ref="B28:C28"/>
    <mergeCell ref="B29:C29"/>
    <mergeCell ref="B30:C30"/>
    <mergeCell ref="B31:C31"/>
    <mergeCell ref="A1:S1"/>
    <mergeCell ref="A2:S2"/>
    <mergeCell ref="A3:B4"/>
    <mergeCell ref="C5:P5"/>
    <mergeCell ref="Q5:S5"/>
    <mergeCell ref="C3:S3"/>
    <mergeCell ref="C4:S4"/>
    <mergeCell ref="A6:B7"/>
    <mergeCell ref="C7:P7"/>
    <mergeCell ref="C6:P6"/>
    <mergeCell ref="Q6:S6"/>
    <mergeCell ref="A8:C9"/>
    <mergeCell ref="E8:P8"/>
    <mergeCell ref="Q11:R11"/>
    <mergeCell ref="B10:C10"/>
    <mergeCell ref="B11:C11"/>
    <mergeCell ref="B12:C12"/>
    <mergeCell ref="B13:C13"/>
    <mergeCell ref="Q12:R12"/>
    <mergeCell ref="Q13:R13"/>
    <mergeCell ref="Q26:S26"/>
    <mergeCell ref="Q27:S27"/>
    <mergeCell ref="B14:C14"/>
    <mergeCell ref="B15:C15"/>
    <mergeCell ref="B16:C16"/>
    <mergeCell ref="Q14:R14"/>
    <mergeCell ref="Q15:R15"/>
    <mergeCell ref="B17:C17"/>
    <mergeCell ref="B18:C18"/>
    <mergeCell ref="B19:C19"/>
    <mergeCell ref="B20:C20"/>
    <mergeCell ref="B21:C21"/>
    <mergeCell ref="B22:C22"/>
    <mergeCell ref="B23:C23"/>
    <mergeCell ref="B24:C24"/>
    <mergeCell ref="Q24:R24"/>
  </mergeCells>
  <printOptions horizontalCentered="1"/>
  <pageMargins left="0.70866141732283472" right="0.70866141732283472" top="0.74803149606299213" bottom="0.23622047244094491" header="0.31496062992125984" footer="0.31496062992125984"/>
  <pageSetup paperSize="9" scale="59" orientation="landscape" r:id="rId1"/>
  <headerFooter scaleWithDoc="0" alignWithMargins="0">
    <oddHeader>&amp;R&amp;"Angsana New,ธรรมดา"&amp;18 29</oddHead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31"/>
  <sheetViews>
    <sheetView zoomScale="80" zoomScaleNormal="8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6.25" style="15" customWidth="1"/>
    <col min="3" max="3" width="31.625" style="15" customWidth="1"/>
    <col min="4" max="4" width="17.125" style="15" customWidth="1"/>
    <col min="5" max="5" width="3.75" style="15" customWidth="1"/>
    <col min="6" max="6" width="3.875" style="15" customWidth="1"/>
    <col min="7" max="8" width="5.375" style="15" customWidth="1"/>
    <col min="9" max="9" width="3.875" style="15" customWidth="1"/>
    <col min="10" max="10" width="4.25" style="15" bestFit="1" customWidth="1"/>
    <col min="11" max="11" width="4.875" style="15" bestFit="1" customWidth="1"/>
    <col min="12" max="12" width="4.375" style="15" bestFit="1" customWidth="1"/>
    <col min="13" max="13" width="4" style="15" customWidth="1"/>
    <col min="14" max="15" width="4.25" style="15" bestFit="1" customWidth="1"/>
    <col min="16" max="16" width="6.375" style="15" customWidth="1"/>
    <col min="17" max="17" width="8.75" style="15"/>
    <col min="18" max="18" width="20.625" style="15" customWidth="1"/>
    <col min="19" max="19" width="18.62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678" t="s">
        <v>428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.75" thickBot="1" x14ac:dyDescent="0.4">
      <c r="A4" s="1673"/>
      <c r="B4" s="1674"/>
      <c r="C4" s="2014" t="s">
        <v>429</v>
      </c>
      <c r="D4" s="2014"/>
      <c r="E4" s="2014"/>
      <c r="F4" s="2014"/>
      <c r="G4" s="2014"/>
      <c r="H4" s="2014"/>
      <c r="I4" s="2014"/>
      <c r="J4" s="2014"/>
      <c r="K4" s="2014"/>
      <c r="L4" s="2014"/>
      <c r="M4" s="2014"/>
      <c r="N4" s="2014"/>
      <c r="O4" s="2014"/>
      <c r="P4" s="2014"/>
      <c r="Q4" s="2014"/>
      <c r="R4" s="2014"/>
      <c r="S4" s="2015"/>
    </row>
    <row r="5" spans="1:19" x14ac:dyDescent="0.35">
      <c r="A5" s="1683" t="s">
        <v>774</v>
      </c>
      <c r="B5" s="1684"/>
      <c r="C5" s="1712" t="s">
        <v>1044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ht="18.75" customHeight="1" x14ac:dyDescent="0.35">
      <c r="A6" s="1685"/>
      <c r="B6" s="1686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88" t="s">
        <v>431</v>
      </c>
      <c r="R6" s="1789"/>
      <c r="S6" s="1790"/>
    </row>
    <row r="7" spans="1:19" x14ac:dyDescent="0.35">
      <c r="A7" s="1786" t="s">
        <v>99</v>
      </c>
      <c r="B7" s="2151"/>
      <c r="C7" s="1717" t="s">
        <v>430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341" t="s">
        <v>616</v>
      </c>
      <c r="R7" s="96"/>
      <c r="S7" s="97"/>
    </row>
    <row r="8" spans="1:19" ht="19.5" customHeight="1" thickBot="1" x14ac:dyDescent="0.4">
      <c r="A8" s="1648"/>
      <c r="B8" s="2152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90"/>
      <c r="S9" s="826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2044" t="s">
        <v>1152</v>
      </c>
      <c r="R10" s="2150"/>
      <c r="S10" s="1311" t="s">
        <v>985</v>
      </c>
    </row>
    <row r="11" spans="1:19" ht="21.75" thickBot="1" x14ac:dyDescent="0.4">
      <c r="A11" s="1662" t="s">
        <v>432</v>
      </c>
      <c r="B11" s="1663"/>
      <c r="C11" s="1664"/>
      <c r="D11" s="212">
        <v>20</v>
      </c>
      <c r="E11" s="434"/>
      <c r="F11" s="1271"/>
      <c r="G11" s="733">
        <v>10</v>
      </c>
      <c r="H11" s="733">
        <v>10</v>
      </c>
      <c r="I11" s="434"/>
      <c r="J11" s="433"/>
      <c r="K11" s="434"/>
      <c r="L11" s="434"/>
      <c r="M11" s="434"/>
      <c r="N11" s="434"/>
      <c r="O11" s="434"/>
      <c r="P11" s="704"/>
      <c r="Q11" s="2069" t="s">
        <v>1226</v>
      </c>
      <c r="R11" s="2070"/>
      <c r="S11" s="374"/>
    </row>
    <row r="12" spans="1:19" ht="21.75" thickBot="1" x14ac:dyDescent="0.4">
      <c r="A12" s="2153" t="s">
        <v>433</v>
      </c>
      <c r="B12" s="2154"/>
      <c r="C12" s="2155"/>
      <c r="D12" s="213">
        <v>40</v>
      </c>
      <c r="E12" s="1312"/>
      <c r="F12" s="709"/>
      <c r="G12" s="558"/>
      <c r="H12" s="1313">
        <v>20</v>
      </c>
      <c r="I12" s="1314">
        <v>20</v>
      </c>
      <c r="J12" s="1315"/>
      <c r="K12" s="1312"/>
      <c r="L12" s="1312"/>
      <c r="M12" s="1312"/>
      <c r="N12" s="1312"/>
      <c r="O12" s="1312"/>
      <c r="P12" s="1316"/>
      <c r="Q12" s="336" t="s">
        <v>541</v>
      </c>
      <c r="R12" s="337"/>
      <c r="S12" s="506"/>
    </row>
    <row r="13" spans="1:19" x14ac:dyDescent="0.35">
      <c r="A13" s="1201" t="s">
        <v>434</v>
      </c>
      <c r="B13" s="819"/>
      <c r="C13" s="1202"/>
      <c r="D13" s="214"/>
      <c r="E13" s="379"/>
      <c r="F13" s="1180"/>
      <c r="G13" s="214"/>
      <c r="H13" s="1180"/>
      <c r="I13" s="214"/>
      <c r="J13" s="441"/>
      <c r="K13" s="379"/>
      <c r="L13" s="379"/>
      <c r="M13" s="379"/>
      <c r="N13" s="379"/>
      <c r="O13" s="379"/>
      <c r="P13" s="1253"/>
      <c r="Q13" s="135"/>
      <c r="R13" s="1196" t="s">
        <v>435</v>
      </c>
      <c r="S13" s="201"/>
    </row>
    <row r="14" spans="1:19" ht="21.75" thickBot="1" x14ac:dyDescent="0.4">
      <c r="A14" s="1193" t="s">
        <v>436</v>
      </c>
      <c r="B14" s="1194"/>
      <c r="C14" s="1195"/>
      <c r="D14" s="214">
        <v>10</v>
      </c>
      <c r="E14" s="379"/>
      <c r="F14" s="1265"/>
      <c r="G14" s="1317"/>
      <c r="H14" s="558"/>
      <c r="I14" s="1318"/>
      <c r="J14" s="1319">
        <v>10</v>
      </c>
      <c r="K14" s="1320"/>
      <c r="L14" s="1320"/>
      <c r="M14" s="1320"/>
      <c r="N14" s="1320"/>
      <c r="O14" s="1320"/>
      <c r="P14" s="1320"/>
      <c r="Q14" s="831"/>
      <c r="R14" s="90"/>
      <c r="S14" s="91"/>
    </row>
    <row r="15" spans="1:19" ht="21.75" thickBot="1" x14ac:dyDescent="0.4">
      <c r="A15" s="1165" t="s">
        <v>437</v>
      </c>
      <c r="B15" s="1194"/>
      <c r="C15" s="1167"/>
      <c r="D15" s="214">
        <v>15</v>
      </c>
      <c r="E15" s="379"/>
      <c r="F15" s="1269"/>
      <c r="G15" s="214"/>
      <c r="H15" s="214"/>
      <c r="I15" s="214"/>
      <c r="J15" s="379"/>
      <c r="K15" s="1321"/>
      <c r="L15" s="1322"/>
      <c r="M15" s="1323"/>
      <c r="N15" s="1324">
        <v>15</v>
      </c>
      <c r="O15" s="1323"/>
      <c r="P15" s="1325"/>
      <c r="Q15" s="833" t="s">
        <v>542</v>
      </c>
      <c r="R15" s="832"/>
      <c r="S15" s="506"/>
    </row>
    <row r="16" spans="1:19" x14ac:dyDescent="0.35">
      <c r="A16" s="1168" t="s">
        <v>438</v>
      </c>
      <c r="B16" s="1194"/>
      <c r="C16" s="282"/>
      <c r="D16" s="214">
        <v>15</v>
      </c>
      <c r="E16" s="379"/>
      <c r="F16" s="214"/>
      <c r="G16" s="214"/>
      <c r="H16" s="214"/>
      <c r="I16" s="214"/>
      <c r="J16" s="379"/>
      <c r="K16" s="381"/>
      <c r="L16" s="381"/>
      <c r="M16" s="379"/>
      <c r="N16" s="1324">
        <v>15</v>
      </c>
      <c r="O16" s="379"/>
      <c r="P16" s="439"/>
      <c r="Q16" s="135"/>
      <c r="R16" s="222" t="s">
        <v>17</v>
      </c>
      <c r="S16" s="201"/>
    </row>
    <row r="17" spans="1:19" ht="21.75" thickBot="1" x14ac:dyDescent="0.4">
      <c r="A17" s="1168"/>
      <c r="B17" s="1169"/>
      <c r="C17" s="1170"/>
      <c r="D17" s="214"/>
      <c r="E17" s="379"/>
      <c r="F17" s="214"/>
      <c r="G17" s="214"/>
      <c r="H17" s="214"/>
      <c r="I17" s="214"/>
      <c r="J17" s="379"/>
      <c r="K17" s="379"/>
      <c r="L17" s="379"/>
      <c r="M17" s="1323"/>
      <c r="N17" s="1323"/>
      <c r="O17" s="1323"/>
      <c r="P17" s="1325"/>
      <c r="Q17" s="89"/>
      <c r="R17" s="90"/>
      <c r="S17" s="91"/>
    </row>
    <row r="18" spans="1:19" x14ac:dyDescent="0.35">
      <c r="A18" s="1168"/>
      <c r="B18" s="1169"/>
      <c r="C18" s="1170"/>
      <c r="D18" s="214"/>
      <c r="E18" s="379"/>
      <c r="F18" s="1180"/>
      <c r="G18" s="214"/>
      <c r="H18" s="1180"/>
      <c r="I18" s="214"/>
      <c r="J18" s="441"/>
      <c r="K18" s="379"/>
      <c r="L18" s="379"/>
      <c r="M18" s="379"/>
      <c r="N18" s="379"/>
      <c r="O18" s="379"/>
      <c r="P18" s="1253"/>
      <c r="Q18" s="1747" t="s">
        <v>537</v>
      </c>
      <c r="R18" s="1748"/>
      <c r="S18" s="1749"/>
    </row>
    <row r="19" spans="1:19" x14ac:dyDescent="0.35">
      <c r="A19" s="1635"/>
      <c r="B19" s="1636"/>
      <c r="C19" s="1637"/>
      <c r="D19" s="214"/>
      <c r="E19" s="379"/>
      <c r="F19" s="1180"/>
      <c r="G19" s="214"/>
      <c r="H19" s="1180"/>
      <c r="I19" s="214"/>
      <c r="J19" s="441"/>
      <c r="K19" s="379"/>
      <c r="L19" s="379"/>
      <c r="M19" s="379"/>
      <c r="N19" s="379"/>
      <c r="O19" s="379"/>
      <c r="P19" s="1253"/>
      <c r="Q19" s="1770" t="s">
        <v>12</v>
      </c>
      <c r="R19" s="1771"/>
      <c r="S19" s="98" t="s">
        <v>13</v>
      </c>
    </row>
    <row r="20" spans="1:19" x14ac:dyDescent="0.35">
      <c r="A20" s="1635"/>
      <c r="B20" s="1636"/>
      <c r="C20" s="1637"/>
      <c r="D20" s="179"/>
      <c r="E20" s="1254"/>
      <c r="F20" s="1255"/>
      <c r="G20" s="1254"/>
      <c r="H20" s="1255"/>
      <c r="I20" s="1254"/>
      <c r="J20" s="1207"/>
      <c r="K20" s="179"/>
      <c r="L20" s="179"/>
      <c r="M20" s="179"/>
      <c r="N20" s="179"/>
      <c r="O20" s="179"/>
      <c r="P20" s="1299"/>
      <c r="Q20" s="2156"/>
      <c r="R20" s="1985"/>
      <c r="S20" s="133">
        <v>0</v>
      </c>
    </row>
    <row r="21" spans="1:19" ht="21.75" thickBot="1" x14ac:dyDescent="0.4">
      <c r="A21" s="1635"/>
      <c r="B21" s="1636"/>
      <c r="C21" s="1637"/>
      <c r="D21" s="179"/>
      <c r="E21" s="1254"/>
      <c r="F21" s="1255"/>
      <c r="G21" s="1254"/>
      <c r="H21" s="1255"/>
      <c r="I21" s="1254"/>
      <c r="J21" s="1258"/>
      <c r="K21" s="179"/>
      <c r="L21" s="179"/>
      <c r="M21" s="179"/>
      <c r="N21" s="179"/>
      <c r="O21" s="179"/>
      <c r="P21" s="1299"/>
      <c r="Q21" s="1808" t="s">
        <v>14</v>
      </c>
      <c r="R21" s="1809"/>
      <c r="S21" s="614">
        <f>Q20+S20</f>
        <v>0</v>
      </c>
    </row>
    <row r="22" spans="1:19" ht="21.75" thickBot="1" x14ac:dyDescent="0.4">
      <c r="A22" s="1635"/>
      <c r="B22" s="1636"/>
      <c r="C22" s="1637"/>
      <c r="D22" s="180"/>
      <c r="E22" s="1288"/>
      <c r="F22" s="1289"/>
      <c r="G22" s="1288"/>
      <c r="H22" s="1289"/>
      <c r="I22" s="1288"/>
      <c r="J22" s="1290"/>
      <c r="K22" s="1288"/>
      <c r="L22" s="1288"/>
      <c r="M22" s="1288"/>
      <c r="N22" s="1288"/>
      <c r="O22" s="1288"/>
      <c r="P22" s="1291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510"/>
      <c r="F23" s="511"/>
      <c r="G23" s="510"/>
      <c r="H23" s="511"/>
      <c r="I23" s="510"/>
      <c r="J23" s="511"/>
      <c r="K23" s="512"/>
      <c r="L23" s="512"/>
      <c r="M23" s="512"/>
      <c r="N23" s="512"/>
      <c r="O23" s="512"/>
      <c r="P23" s="513"/>
      <c r="Q23" s="1644" t="s">
        <v>439</v>
      </c>
      <c r="R23" s="1700"/>
      <c r="S23" s="1645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SUM(E11:E22)</f>
        <v>0</v>
      </c>
      <c r="F24" s="113">
        <f>SUM(F11:F23)</f>
        <v>0</v>
      </c>
      <c r="G24" s="113">
        <f t="shared" ref="G24:P24" si="0">SUM(G11:G22)</f>
        <v>10</v>
      </c>
      <c r="H24" s="113">
        <f>SUM(H11:H22)</f>
        <v>30</v>
      </c>
      <c r="I24" s="113">
        <f t="shared" si="0"/>
        <v>20</v>
      </c>
      <c r="J24" s="113">
        <f t="shared" si="0"/>
        <v>10</v>
      </c>
      <c r="K24" s="113">
        <f t="shared" si="0"/>
        <v>0</v>
      </c>
      <c r="L24" s="113">
        <f t="shared" si="0"/>
        <v>0</v>
      </c>
      <c r="M24" s="113">
        <f t="shared" si="0"/>
        <v>0</v>
      </c>
      <c r="N24" s="113">
        <f t="shared" si="0"/>
        <v>30</v>
      </c>
      <c r="O24" s="113">
        <f t="shared" si="0"/>
        <v>0</v>
      </c>
      <c r="P24" s="114">
        <f t="shared" si="0"/>
        <v>0</v>
      </c>
      <c r="Q24" s="1723"/>
      <c r="R24" s="1772"/>
      <c r="S24" s="1773"/>
    </row>
    <row r="25" spans="1:19" x14ac:dyDescent="0.35">
      <c r="A25" s="1630"/>
      <c r="B25" s="1631"/>
      <c r="C25" s="1632"/>
      <c r="D25" s="188" t="s">
        <v>106</v>
      </c>
      <c r="E25" s="115">
        <f>E24</f>
        <v>0</v>
      </c>
      <c r="F25" s="113">
        <f>SUM(E24:F24)</f>
        <v>0</v>
      </c>
      <c r="G25" s="113">
        <f>SUM(E24:G24)</f>
        <v>10</v>
      </c>
      <c r="H25" s="113">
        <f>SUM(E24:H24)</f>
        <v>40</v>
      </c>
      <c r="I25" s="113">
        <f>SUM(E24:I24)</f>
        <v>60</v>
      </c>
      <c r="J25" s="113">
        <f>SUM(E24:J24)</f>
        <v>70</v>
      </c>
      <c r="K25" s="113">
        <f>SUM(E24:K24)</f>
        <v>70</v>
      </c>
      <c r="L25" s="113">
        <f>SUM(E24:L24)</f>
        <v>70</v>
      </c>
      <c r="M25" s="113">
        <f>SUM(E24:M24)</f>
        <v>70</v>
      </c>
      <c r="N25" s="113">
        <f>SUM(E24:N24)</f>
        <v>100</v>
      </c>
      <c r="O25" s="113">
        <f>SUM(E24:O24)</f>
        <v>100</v>
      </c>
      <c r="P25" s="114">
        <f>SUM(E24:P24)</f>
        <v>100</v>
      </c>
      <c r="Q25" s="2093"/>
      <c r="R25" s="2094"/>
      <c r="S25" s="2095"/>
    </row>
    <row r="26" spans="1:19" ht="18.75" customHeight="1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620</v>
      </c>
      <c r="R26" s="1805"/>
      <c r="S26" s="1620">
        <f>P27</f>
        <v>0</v>
      </c>
    </row>
    <row r="27" spans="1:19" ht="19.5" customHeight="1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505</v>
      </c>
      <c r="R27" s="215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721</v>
      </c>
      <c r="R31" s="1978"/>
      <c r="S31" s="1978"/>
    </row>
  </sheetData>
  <mergeCells count="38">
    <mergeCell ref="Q28:S28"/>
    <mergeCell ref="Q30:S30"/>
    <mergeCell ref="Q31:S31"/>
    <mergeCell ref="A1:S1"/>
    <mergeCell ref="A2:S2"/>
    <mergeCell ref="A3:B4"/>
    <mergeCell ref="C3:S3"/>
    <mergeCell ref="C4:S4"/>
    <mergeCell ref="Q6:S6"/>
    <mergeCell ref="Q8:S8"/>
    <mergeCell ref="Q5:S5"/>
    <mergeCell ref="Q18:S18"/>
    <mergeCell ref="A19:C19"/>
    <mergeCell ref="A21:C21"/>
    <mergeCell ref="Q21:R21"/>
    <mergeCell ref="A22:C22"/>
    <mergeCell ref="Q22:S22"/>
    <mergeCell ref="Q19:R19"/>
    <mergeCell ref="Q20:R20"/>
    <mergeCell ref="A20:C20"/>
    <mergeCell ref="Q23:S23"/>
    <mergeCell ref="A24:C25"/>
    <mergeCell ref="Q24:S24"/>
    <mergeCell ref="Q25:S25"/>
    <mergeCell ref="A26:C27"/>
    <mergeCell ref="Q26:R26"/>
    <mergeCell ref="S26:S27"/>
    <mergeCell ref="A23:C23"/>
    <mergeCell ref="A9:C10"/>
    <mergeCell ref="E9:P9"/>
    <mergeCell ref="A11:C11"/>
    <mergeCell ref="A12:C12"/>
    <mergeCell ref="Q10:R10"/>
    <mergeCell ref="Q11:R11"/>
    <mergeCell ref="A7:B8"/>
    <mergeCell ref="C7:P8"/>
    <mergeCell ref="A5:B6"/>
    <mergeCell ref="C5:P6"/>
  </mergeCells>
  <printOptions horizontalCentered="1"/>
  <pageMargins left="0.70866141732283472" right="0.70866141732283472" top="0.74803149606299213" bottom="0.23622047244094491" header="0.31496062992125984" footer="0.31496062992125984"/>
  <pageSetup paperSize="9" scale="69" orientation="landscape" r:id="rId1"/>
  <headerFooter scaleWithDoc="0" alignWithMargins="0">
    <oddHeader>&amp;R&amp;"Angsana New,ธรรมดา"&amp;18 30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T38"/>
  <sheetViews>
    <sheetView view="pageLayout" topLeftCell="A4" zoomScale="80" zoomScaleNormal="9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4.375" style="15" customWidth="1"/>
    <col min="3" max="3" width="36.125" style="15" customWidth="1"/>
    <col min="4" max="4" width="15.375" style="15" bestFit="1" customWidth="1"/>
    <col min="5" max="5" width="4.125" style="15" bestFit="1" customWidth="1"/>
    <col min="6" max="6" width="4.25" style="15" bestFit="1" customWidth="1"/>
    <col min="7" max="10" width="5.25" style="15" customWidth="1"/>
    <col min="11" max="11" width="5.875" style="15" bestFit="1" customWidth="1"/>
    <col min="12" max="12" width="4.875" style="15" bestFit="1" customWidth="1"/>
    <col min="13" max="13" width="5.875" style="15" bestFit="1" customWidth="1"/>
    <col min="14" max="16" width="5.25" style="15" customWidth="1"/>
    <col min="17" max="17" width="8.75" style="15"/>
    <col min="18" max="18" width="24.5" style="15" customWidth="1"/>
    <col min="19" max="19" width="14" style="15" customWidth="1"/>
    <col min="20" max="16384" width="8.75" style="15"/>
  </cols>
  <sheetData>
    <row r="1" spans="1:20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20" ht="21.75" thickBot="1" x14ac:dyDescent="0.4">
      <c r="A2" s="1668" t="s">
        <v>510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20" ht="18" customHeight="1" x14ac:dyDescent="0.35">
      <c r="A3" s="1671" t="s">
        <v>773</v>
      </c>
      <c r="B3" s="1672"/>
      <c r="C3" s="1868" t="s">
        <v>368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20" ht="18.75" customHeight="1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20" x14ac:dyDescent="0.35">
      <c r="A5" s="87" t="s">
        <v>774</v>
      </c>
      <c r="B5" s="389"/>
      <c r="C5" s="2162" t="s">
        <v>1045</v>
      </c>
      <c r="D5" s="2162"/>
      <c r="E5" s="2162"/>
      <c r="F5" s="2162"/>
      <c r="G5" s="2162"/>
      <c r="H5" s="2162"/>
      <c r="I5" s="2162"/>
      <c r="J5" s="2162"/>
      <c r="K5" s="2162"/>
      <c r="L5" s="2162"/>
      <c r="M5" s="2162"/>
      <c r="N5" s="2162"/>
      <c r="O5" s="2162"/>
      <c r="P5" s="2163"/>
      <c r="Q5" s="1747" t="s">
        <v>586</v>
      </c>
      <c r="R5" s="1748"/>
      <c r="S5" s="1749"/>
    </row>
    <row r="6" spans="1:20" x14ac:dyDescent="0.35">
      <c r="A6" s="1786" t="s">
        <v>99</v>
      </c>
      <c r="B6" s="1787"/>
      <c r="C6" s="1651" t="s">
        <v>369</v>
      </c>
      <c r="D6" s="1651"/>
      <c r="E6" s="1651"/>
      <c r="F6" s="1651"/>
      <c r="G6" s="1651"/>
      <c r="H6" s="1651"/>
      <c r="I6" s="1651"/>
      <c r="J6" s="1651"/>
      <c r="K6" s="1651"/>
      <c r="L6" s="1651"/>
      <c r="M6" s="1651"/>
      <c r="N6" s="1651"/>
      <c r="O6" s="1651"/>
      <c r="P6" s="1652"/>
      <c r="Q6" s="1708" t="s">
        <v>193</v>
      </c>
      <c r="R6" s="1709"/>
      <c r="S6" s="1710"/>
    </row>
    <row r="7" spans="1:20" x14ac:dyDescent="0.35">
      <c r="A7" s="1646"/>
      <c r="B7" s="1647"/>
      <c r="C7" s="1885" t="s">
        <v>370</v>
      </c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903"/>
      <c r="Q7" s="89" t="s">
        <v>616</v>
      </c>
      <c r="R7" s="458"/>
      <c r="S7" s="91"/>
    </row>
    <row r="8" spans="1:20" ht="21.75" thickBot="1" x14ac:dyDescent="0.4">
      <c r="A8" s="1648"/>
      <c r="B8" s="1649"/>
      <c r="C8" s="2090" t="s">
        <v>371</v>
      </c>
      <c r="D8" s="2091"/>
      <c r="E8" s="2091"/>
      <c r="F8" s="2091"/>
      <c r="G8" s="2091"/>
      <c r="H8" s="2091"/>
      <c r="I8" s="2091"/>
      <c r="J8" s="2091"/>
      <c r="K8" s="2091"/>
      <c r="L8" s="2091"/>
      <c r="M8" s="2091"/>
      <c r="N8" s="2091"/>
      <c r="O8" s="2091"/>
      <c r="P8" s="2092"/>
      <c r="Q8" s="1653" t="s">
        <v>93</v>
      </c>
      <c r="R8" s="1736"/>
      <c r="S8" s="1654"/>
    </row>
    <row r="9" spans="1:20" ht="21.75" thickBot="1" x14ac:dyDescent="0.4">
      <c r="A9" s="1655" t="s">
        <v>532</v>
      </c>
      <c r="B9" s="1656"/>
      <c r="C9" s="1656"/>
      <c r="D9" s="1036" t="s">
        <v>603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20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2160" t="s">
        <v>397</v>
      </c>
      <c r="R10" s="2161"/>
      <c r="S10" s="1294" t="s">
        <v>536</v>
      </c>
    </row>
    <row r="11" spans="1:20" ht="21.75" thickBot="1" x14ac:dyDescent="0.4">
      <c r="A11" s="615" t="s">
        <v>372</v>
      </c>
      <c r="B11" s="616"/>
      <c r="C11" s="616"/>
      <c r="D11" s="212"/>
      <c r="E11" s="1326"/>
      <c r="F11" s="1327"/>
      <c r="G11" s="1326"/>
      <c r="H11" s="1327"/>
      <c r="I11" s="1326"/>
      <c r="J11" s="1328"/>
      <c r="K11" s="1326"/>
      <c r="L11" s="1326"/>
      <c r="M11" s="1326"/>
      <c r="N11" s="1326"/>
      <c r="O11" s="1326"/>
      <c r="P11" s="1329"/>
      <c r="Q11" s="1701" t="s">
        <v>398</v>
      </c>
      <c r="R11" s="1981"/>
      <c r="S11" s="374"/>
    </row>
    <row r="12" spans="1:20" ht="21.75" thickBot="1" x14ac:dyDescent="0.4">
      <c r="A12" s="617" t="s">
        <v>373</v>
      </c>
      <c r="B12" s="1198"/>
      <c r="C12" s="1198"/>
      <c r="D12" s="213">
        <v>20</v>
      </c>
      <c r="E12" s="1300"/>
      <c r="F12" s="1298">
        <v>2.9</v>
      </c>
      <c r="G12" s="1298">
        <v>2.9</v>
      </c>
      <c r="H12" s="1300"/>
      <c r="I12" s="1298">
        <v>2.9</v>
      </c>
      <c r="J12" s="1300"/>
      <c r="K12" s="1298">
        <v>2.9</v>
      </c>
      <c r="L12" s="1300"/>
      <c r="M12" s="1298">
        <v>2.9</v>
      </c>
      <c r="N12" s="1300"/>
      <c r="O12" s="1298">
        <v>2.9</v>
      </c>
      <c r="P12" s="1298">
        <v>2.9</v>
      </c>
      <c r="Q12" s="336" t="s">
        <v>541</v>
      </c>
      <c r="R12" s="337"/>
      <c r="S12" s="506"/>
    </row>
    <row r="13" spans="1:20" x14ac:dyDescent="0.35">
      <c r="A13" s="617" t="s">
        <v>374</v>
      </c>
      <c r="B13" s="1198"/>
      <c r="C13" s="1198"/>
      <c r="D13" s="214"/>
      <c r="E13" s="1300"/>
      <c r="F13" s="1330"/>
      <c r="G13" s="1302"/>
      <c r="H13" s="1330"/>
      <c r="I13" s="1302"/>
      <c r="J13" s="1331"/>
      <c r="K13" s="1302"/>
      <c r="L13" s="1302"/>
      <c r="M13" s="1302"/>
      <c r="N13" s="1302"/>
      <c r="O13" s="1302"/>
      <c r="P13" s="1303"/>
      <c r="Q13" s="1856" t="s">
        <v>375</v>
      </c>
      <c r="R13" s="1857"/>
      <c r="S13" s="1858"/>
    </row>
    <row r="14" spans="1:20" ht="21.75" thickBot="1" x14ac:dyDescent="0.4">
      <c r="A14" s="617" t="s">
        <v>376</v>
      </c>
      <c r="B14" s="1198"/>
      <c r="C14" s="1198"/>
      <c r="D14" s="214">
        <v>20</v>
      </c>
      <c r="E14" s="1298">
        <v>1.6</v>
      </c>
      <c r="F14" s="1298">
        <v>1.6</v>
      </c>
      <c r="G14" s="1298">
        <v>1.6</v>
      </c>
      <c r="H14" s="1298">
        <v>1.6</v>
      </c>
      <c r="I14" s="1298">
        <v>1.6</v>
      </c>
      <c r="J14" s="1298">
        <v>1.6</v>
      </c>
      <c r="K14" s="1298">
        <v>1.6</v>
      </c>
      <c r="L14" s="1298">
        <v>1.6</v>
      </c>
      <c r="M14" s="1298">
        <v>1.6</v>
      </c>
      <c r="N14" s="1298">
        <v>1.6</v>
      </c>
      <c r="O14" s="1298">
        <v>1.6</v>
      </c>
      <c r="P14" s="1298">
        <v>1.6</v>
      </c>
      <c r="Q14" s="89"/>
      <c r="R14" s="90"/>
      <c r="S14" s="91"/>
    </row>
    <row r="15" spans="1:20" ht="21.75" thickBot="1" x14ac:dyDescent="0.4">
      <c r="A15" s="617" t="s">
        <v>377</v>
      </c>
      <c r="B15" s="1198"/>
      <c r="C15" s="1198"/>
      <c r="D15" s="214">
        <v>10</v>
      </c>
      <c r="E15" s="1302"/>
      <c r="F15" s="1330"/>
      <c r="G15" s="1298">
        <v>2.5</v>
      </c>
      <c r="H15" s="1330"/>
      <c r="I15" s="1302"/>
      <c r="J15" s="1298">
        <v>2.5</v>
      </c>
      <c r="K15" s="1302"/>
      <c r="L15" s="1302"/>
      <c r="M15" s="1298">
        <v>2.5</v>
      </c>
      <c r="N15" s="1302"/>
      <c r="O15" s="1302"/>
      <c r="P15" s="1298">
        <v>2.5</v>
      </c>
      <c r="Q15" s="336" t="s">
        <v>623</v>
      </c>
      <c r="R15" s="337"/>
      <c r="S15" s="506"/>
    </row>
    <row r="16" spans="1:20" x14ac:dyDescent="0.35">
      <c r="A16" s="617" t="s">
        <v>378</v>
      </c>
      <c r="B16" s="1198"/>
      <c r="C16" s="1198"/>
      <c r="D16" s="214"/>
      <c r="E16" s="1300"/>
      <c r="F16" s="1305"/>
      <c r="G16" s="1300"/>
      <c r="H16" s="1305"/>
      <c r="I16" s="1300"/>
      <c r="J16" s="1332"/>
      <c r="K16" s="1300"/>
      <c r="L16" s="1300"/>
      <c r="M16" s="1300"/>
      <c r="N16" s="1300"/>
      <c r="O16" s="1300"/>
      <c r="P16" s="1333"/>
      <c r="Q16" s="135" t="s">
        <v>379</v>
      </c>
      <c r="R16" s="222"/>
      <c r="S16" s="717"/>
      <c r="T16" s="137"/>
    </row>
    <row r="17" spans="1:19" x14ac:dyDescent="0.35">
      <c r="A17" s="1203" t="s">
        <v>380</v>
      </c>
      <c r="B17" s="1198"/>
      <c r="C17" s="1198"/>
      <c r="D17" s="214">
        <v>5</v>
      </c>
      <c r="E17" s="1298">
        <v>0.9</v>
      </c>
      <c r="F17" s="1298">
        <v>0.9</v>
      </c>
      <c r="G17" s="1298">
        <v>0.9</v>
      </c>
      <c r="H17" s="1298">
        <v>0.9</v>
      </c>
      <c r="I17" s="1298">
        <v>0.9</v>
      </c>
      <c r="J17" s="1298">
        <v>0.9</v>
      </c>
      <c r="K17" s="1300"/>
      <c r="L17" s="1300"/>
      <c r="M17" s="1300"/>
      <c r="N17" s="1300"/>
      <c r="O17" s="1300"/>
      <c r="P17" s="1333">
        <v>0.1</v>
      </c>
      <c r="Q17" s="95"/>
      <c r="R17" s="96"/>
      <c r="S17" s="97"/>
    </row>
    <row r="18" spans="1:19" x14ac:dyDescent="0.35">
      <c r="A18" s="617" t="s">
        <v>381</v>
      </c>
      <c r="B18" s="1198"/>
      <c r="C18" s="1198"/>
      <c r="D18" s="214">
        <v>5</v>
      </c>
      <c r="E18" s="1300"/>
      <c r="F18" s="1305"/>
      <c r="G18" s="1300"/>
      <c r="H18" s="1305"/>
      <c r="I18" s="1300"/>
      <c r="J18" s="1332"/>
      <c r="K18" s="1300"/>
      <c r="L18" s="1298">
        <v>1.67</v>
      </c>
      <c r="M18" s="1298">
        <v>1.67</v>
      </c>
      <c r="N18" s="1298">
        <v>1.67</v>
      </c>
      <c r="O18" s="1300"/>
      <c r="P18" s="1333"/>
      <c r="Q18" s="95"/>
      <c r="R18" s="96"/>
      <c r="S18" s="97"/>
    </row>
    <row r="19" spans="1:19" ht="21.75" thickBot="1" x14ac:dyDescent="0.4">
      <c r="A19" s="1203" t="s">
        <v>382</v>
      </c>
      <c r="B19" s="1198"/>
      <c r="C19" s="1198"/>
      <c r="D19" s="214">
        <v>15</v>
      </c>
      <c r="E19" s="1302"/>
      <c r="F19" s="1330"/>
      <c r="G19" s="1302"/>
      <c r="H19" s="1330"/>
      <c r="I19" s="1300"/>
      <c r="J19" s="1332"/>
      <c r="K19" s="1300"/>
      <c r="L19" s="1300"/>
      <c r="M19" s="1298">
        <v>7.5</v>
      </c>
      <c r="N19" s="1298">
        <v>7.5</v>
      </c>
      <c r="O19" s="1302"/>
      <c r="P19" s="1303"/>
      <c r="Q19" s="130"/>
      <c r="R19" s="131"/>
      <c r="S19" s="132"/>
    </row>
    <row r="20" spans="1:19" ht="21.75" thickBot="1" x14ac:dyDescent="0.4">
      <c r="A20" s="1203" t="s">
        <v>383</v>
      </c>
      <c r="B20" s="1199"/>
      <c r="C20" s="1199"/>
      <c r="D20" s="214"/>
      <c r="E20" s="1302"/>
      <c r="F20" s="1330"/>
      <c r="G20" s="1302"/>
      <c r="H20" s="1330"/>
      <c r="I20" s="1302"/>
      <c r="J20" s="1331"/>
      <c r="K20" s="1302"/>
      <c r="L20" s="1302"/>
      <c r="M20" s="1302"/>
      <c r="N20" s="1302"/>
      <c r="O20" s="1302"/>
      <c r="P20" s="1303"/>
      <c r="Q20" s="1625" t="s">
        <v>624</v>
      </c>
      <c r="R20" s="1699"/>
      <c r="S20" s="1626"/>
    </row>
    <row r="21" spans="1:19" x14ac:dyDescent="0.35">
      <c r="A21" s="618" t="s">
        <v>384</v>
      </c>
      <c r="B21" s="1199"/>
      <c r="C21" s="1199"/>
      <c r="D21" s="214"/>
      <c r="E21" s="1302"/>
      <c r="F21" s="1330"/>
      <c r="G21" s="1302"/>
      <c r="H21" s="1330"/>
      <c r="I21" s="1302"/>
      <c r="J21" s="1331"/>
      <c r="K21" s="1302"/>
      <c r="L21" s="1302"/>
      <c r="M21" s="1302"/>
      <c r="N21" s="1302"/>
      <c r="O21" s="1302"/>
      <c r="P21" s="1303"/>
      <c r="Q21" s="1725" t="s">
        <v>12</v>
      </c>
      <c r="R21" s="1726"/>
      <c r="S21" s="227" t="s">
        <v>13</v>
      </c>
    </row>
    <row r="22" spans="1:19" x14ac:dyDescent="0.35">
      <c r="A22" s="619" t="s">
        <v>385</v>
      </c>
      <c r="B22" s="1199"/>
      <c r="C22" s="1199"/>
      <c r="D22" s="179">
        <v>5</v>
      </c>
      <c r="E22" s="1334"/>
      <c r="F22" s="1335"/>
      <c r="G22" s="1336">
        <v>1.25</v>
      </c>
      <c r="H22" s="1335"/>
      <c r="I22" s="1334"/>
      <c r="J22" s="1336">
        <v>1.25</v>
      </c>
      <c r="K22" s="1334"/>
      <c r="L22" s="1334"/>
      <c r="M22" s="1336">
        <v>1.25</v>
      </c>
      <c r="N22" s="1337"/>
      <c r="O22" s="1334"/>
      <c r="P22" s="1338">
        <v>1.25</v>
      </c>
      <c r="Q22" s="2157" t="s">
        <v>625</v>
      </c>
      <c r="R22" s="2158"/>
      <c r="S22" s="102"/>
    </row>
    <row r="23" spans="1:19" x14ac:dyDescent="0.35">
      <c r="A23" s="619" t="s">
        <v>386</v>
      </c>
      <c r="B23" s="1199"/>
      <c r="C23" s="1199"/>
      <c r="D23" s="179">
        <v>5</v>
      </c>
      <c r="E23" s="1339"/>
      <c r="F23" s="1340"/>
      <c r="G23" s="1339"/>
      <c r="H23" s="1340"/>
      <c r="I23" s="1339"/>
      <c r="J23" s="1341"/>
      <c r="K23" s="1339"/>
      <c r="L23" s="1339"/>
      <c r="M23" s="1339"/>
      <c r="N23" s="1339"/>
      <c r="O23" s="1339"/>
      <c r="P23" s="1342">
        <v>5</v>
      </c>
      <c r="Q23" s="2159"/>
      <c r="R23" s="1985"/>
      <c r="S23" s="102"/>
    </row>
    <row r="24" spans="1:19" x14ac:dyDescent="0.35">
      <c r="A24" s="1203" t="s">
        <v>387</v>
      </c>
      <c r="B24" s="1198"/>
      <c r="C24" s="1198"/>
      <c r="D24" s="179">
        <v>5</v>
      </c>
      <c r="E24" s="1339"/>
      <c r="F24" s="1340"/>
      <c r="G24" s="1339"/>
      <c r="H24" s="1340"/>
      <c r="I24" s="1339"/>
      <c r="J24" s="1341"/>
      <c r="K24" s="1339"/>
      <c r="L24" s="1339"/>
      <c r="M24" s="1339"/>
      <c r="N24" s="1339"/>
      <c r="O24" s="1339"/>
      <c r="P24" s="1342">
        <v>5</v>
      </c>
      <c r="Q24" s="2159"/>
      <c r="R24" s="1985"/>
      <c r="S24" s="102"/>
    </row>
    <row r="25" spans="1:19" ht="21.75" thickBot="1" x14ac:dyDescent="0.4">
      <c r="A25" s="1203" t="s">
        <v>388</v>
      </c>
      <c r="B25" s="1198"/>
      <c r="C25" s="1198"/>
      <c r="D25" s="179">
        <v>5</v>
      </c>
      <c r="E25" s="1339"/>
      <c r="F25" s="1340"/>
      <c r="G25" s="1339"/>
      <c r="H25" s="1340"/>
      <c r="I25" s="1339"/>
      <c r="J25" s="1341"/>
      <c r="K25" s="1339"/>
      <c r="L25" s="1339"/>
      <c r="M25" s="1339"/>
      <c r="N25" s="1339"/>
      <c r="O25" s="1339"/>
      <c r="P25" s="1342">
        <v>5</v>
      </c>
      <c r="Q25" s="1732" t="s">
        <v>14</v>
      </c>
      <c r="R25" s="1733"/>
      <c r="S25" s="591">
        <v>0</v>
      </c>
    </row>
    <row r="26" spans="1:19" ht="21.75" thickBot="1" x14ac:dyDescent="0.4">
      <c r="A26" s="1218" t="s">
        <v>389</v>
      </c>
      <c r="B26" s="621"/>
      <c r="C26" s="622"/>
      <c r="D26" s="180">
        <v>5</v>
      </c>
      <c r="E26" s="1343"/>
      <c r="F26" s="1344"/>
      <c r="G26" s="1343"/>
      <c r="H26" s="1344"/>
      <c r="I26" s="1343"/>
      <c r="J26" s="1345"/>
      <c r="K26" s="1343"/>
      <c r="L26" s="1343"/>
      <c r="M26" s="1343"/>
      <c r="N26" s="1343"/>
      <c r="O26" s="1343"/>
      <c r="P26" s="1346">
        <v>5</v>
      </c>
      <c r="Q26" s="1625" t="s">
        <v>585</v>
      </c>
      <c r="R26" s="1699"/>
      <c r="S26" s="1626"/>
    </row>
    <row r="27" spans="1:19" x14ac:dyDescent="0.35">
      <c r="A27" s="2022" t="s">
        <v>98</v>
      </c>
      <c r="B27" s="2023"/>
      <c r="C27" s="2024"/>
      <c r="D27" s="108">
        <f>SUM(D11:D26)</f>
        <v>100</v>
      </c>
      <c r="E27" s="109"/>
      <c r="F27" s="110"/>
      <c r="G27" s="109"/>
      <c r="H27" s="110"/>
      <c r="I27" s="109"/>
      <c r="J27" s="110"/>
      <c r="K27" s="111"/>
      <c r="L27" s="111"/>
      <c r="M27" s="111"/>
      <c r="N27" s="111"/>
      <c r="O27" s="111"/>
      <c r="P27" s="112"/>
      <c r="Q27" s="2125" t="s">
        <v>390</v>
      </c>
      <c r="R27" s="1963"/>
      <c r="S27" s="1964"/>
    </row>
    <row r="28" spans="1:19" x14ac:dyDescent="0.35">
      <c r="A28" s="1627" t="s">
        <v>519</v>
      </c>
      <c r="B28" s="1628"/>
      <c r="C28" s="1629"/>
      <c r="D28" s="185" t="s">
        <v>105</v>
      </c>
      <c r="E28" s="626">
        <f t="shared" ref="E28:P28" si="0">SUM(E11:E26)</f>
        <v>2.5</v>
      </c>
      <c r="F28" s="626">
        <f t="shared" si="0"/>
        <v>5.4</v>
      </c>
      <c r="G28" s="626">
        <f t="shared" si="0"/>
        <v>9.15</v>
      </c>
      <c r="H28" s="626">
        <f t="shared" si="0"/>
        <v>2.5</v>
      </c>
      <c r="I28" s="626">
        <f t="shared" si="0"/>
        <v>5.4</v>
      </c>
      <c r="J28" s="626">
        <f t="shared" si="0"/>
        <v>6.25</v>
      </c>
      <c r="K28" s="626">
        <f t="shared" si="0"/>
        <v>4.5</v>
      </c>
      <c r="L28" s="626">
        <f t="shared" si="0"/>
        <v>3.27</v>
      </c>
      <c r="M28" s="626">
        <f t="shared" si="0"/>
        <v>17.420000000000002</v>
      </c>
      <c r="N28" s="626">
        <f t="shared" si="0"/>
        <v>10.77</v>
      </c>
      <c r="O28" s="626">
        <f t="shared" si="0"/>
        <v>4.5</v>
      </c>
      <c r="P28" s="889">
        <f t="shared" si="0"/>
        <v>28.35</v>
      </c>
      <c r="Q28" s="1848"/>
      <c r="R28" s="1849"/>
      <c r="S28" s="1850"/>
    </row>
    <row r="29" spans="1:19" x14ac:dyDescent="0.35">
      <c r="A29" s="1630"/>
      <c r="B29" s="1631"/>
      <c r="C29" s="1632"/>
      <c r="D29" s="188" t="s">
        <v>106</v>
      </c>
      <c r="E29" s="115">
        <f>E28</f>
        <v>2.5</v>
      </c>
      <c r="F29" s="113">
        <f>SUM(E28:F28)</f>
        <v>7.9</v>
      </c>
      <c r="G29" s="113">
        <f>SUM(E28:G28)</f>
        <v>17.05</v>
      </c>
      <c r="H29" s="113">
        <f>SUM(E28:H28)</f>
        <v>19.55</v>
      </c>
      <c r="I29" s="113">
        <f>SUM(E28:I28)</f>
        <v>24.950000000000003</v>
      </c>
      <c r="J29" s="113">
        <f>SUM(E28:J28)</f>
        <v>31.200000000000003</v>
      </c>
      <c r="K29" s="113">
        <f>SUM(E28:K28)</f>
        <v>35.700000000000003</v>
      </c>
      <c r="L29" s="113">
        <f>SUM(E28:L28)</f>
        <v>38.970000000000006</v>
      </c>
      <c r="M29" s="113">
        <f>SUM(E28:M28)</f>
        <v>56.390000000000008</v>
      </c>
      <c r="N29" s="113">
        <f>SUM(E28:N28)</f>
        <v>67.160000000000011</v>
      </c>
      <c r="O29" s="113">
        <f>SUM(E28:O28)</f>
        <v>71.660000000000011</v>
      </c>
      <c r="P29" s="907">
        <f>SUM(E28:P28)</f>
        <v>100.01000000000002</v>
      </c>
      <c r="Q29" s="1633"/>
      <c r="R29" s="1892"/>
      <c r="S29" s="1634"/>
    </row>
    <row r="30" spans="1:19" x14ac:dyDescent="0.35">
      <c r="A30" s="1614" t="s">
        <v>522</v>
      </c>
      <c r="B30" s="1615"/>
      <c r="C30" s="1616"/>
      <c r="D30" s="190" t="s">
        <v>105</v>
      </c>
      <c r="E30" s="116"/>
      <c r="F30" s="117"/>
      <c r="G30" s="116"/>
      <c r="H30" s="117"/>
      <c r="I30" s="116"/>
      <c r="J30" s="117"/>
      <c r="K30" s="118"/>
      <c r="L30" s="118"/>
      <c r="M30" s="118"/>
      <c r="N30" s="118"/>
      <c r="O30" s="118"/>
      <c r="P30" s="119"/>
      <c r="Q30" s="1697" t="s">
        <v>620</v>
      </c>
      <c r="R30" s="1805"/>
      <c r="S30" s="1620">
        <f>P31</f>
        <v>0</v>
      </c>
    </row>
    <row r="31" spans="1:19" ht="21.75" thickBot="1" x14ac:dyDescent="0.4">
      <c r="A31" s="1617"/>
      <c r="B31" s="1618"/>
      <c r="C31" s="1619"/>
      <c r="D31" s="195" t="s">
        <v>109</v>
      </c>
      <c r="E31" s="120">
        <f>E30</f>
        <v>0</v>
      </c>
      <c r="F31" s="121">
        <f>SUM(E30:F30)</f>
        <v>0</v>
      </c>
      <c r="G31" s="121">
        <f>SUM(E30:G30)</f>
        <v>0</v>
      </c>
      <c r="H31" s="121">
        <f>SUM(E30:H30)</f>
        <v>0</v>
      </c>
      <c r="I31" s="121">
        <f>SUM(E30:I30)</f>
        <v>0</v>
      </c>
      <c r="J31" s="121">
        <f>SUM(E30:J30)</f>
        <v>0</v>
      </c>
      <c r="K31" s="121">
        <f>SUM(E30:K30)</f>
        <v>0</v>
      </c>
      <c r="L31" s="121">
        <f>SUM(E30:L30)</f>
        <v>0</v>
      </c>
      <c r="M31" s="121">
        <f>SUM(E30:M30)</f>
        <v>0</v>
      </c>
      <c r="N31" s="121">
        <f>SUM(E30:N30)</f>
        <v>0</v>
      </c>
      <c r="O31" s="121">
        <f>SUM(E30:O30)</f>
        <v>0</v>
      </c>
      <c r="P31" s="122">
        <f>SUM(E30:P30)</f>
        <v>0</v>
      </c>
      <c r="Q31" s="211" t="s">
        <v>505</v>
      </c>
      <c r="R31" s="215"/>
      <c r="S31" s="1621"/>
    </row>
    <row r="32" spans="1:19" hidden="1" x14ac:dyDescent="0.35">
      <c r="A32" s="2147" t="s">
        <v>399</v>
      </c>
      <c r="B32" s="2148"/>
      <c r="C32" s="2148"/>
      <c r="D32" s="2148"/>
      <c r="E32" s="2148"/>
      <c r="F32" s="2148"/>
      <c r="G32" s="2148"/>
      <c r="H32" s="2148"/>
      <c r="I32" s="2148"/>
      <c r="J32" s="2148"/>
      <c r="K32" s="2148"/>
      <c r="L32" s="2148"/>
      <c r="M32" s="2148"/>
      <c r="N32" s="2148"/>
      <c r="O32" s="2148"/>
      <c r="P32" s="2148"/>
      <c r="Q32" s="2148"/>
      <c r="R32" s="2148"/>
      <c r="S32" s="2149"/>
    </row>
    <row r="33" spans="1:19" ht="21.75" hidden="1" thickBot="1" x14ac:dyDescent="0.4">
      <c r="A33" s="1893" t="s">
        <v>400</v>
      </c>
      <c r="B33" s="1894"/>
      <c r="C33" s="1894"/>
      <c r="D33" s="1894"/>
      <c r="E33" s="1894"/>
      <c r="F33" s="1894"/>
      <c r="G33" s="1894"/>
      <c r="H33" s="1894"/>
      <c r="I33" s="1894"/>
      <c r="J33" s="1894"/>
      <c r="K33" s="1894"/>
      <c r="L33" s="1894"/>
      <c r="M33" s="1894"/>
      <c r="N33" s="1894"/>
      <c r="O33" s="1894"/>
      <c r="P33" s="1894"/>
      <c r="Q33" s="1894"/>
      <c r="R33" s="1894"/>
      <c r="S33" s="1993"/>
    </row>
    <row r="34" spans="1:19" hidden="1" x14ac:dyDescent="0.35">
      <c r="Q34" s="1666" t="s">
        <v>711</v>
      </c>
      <c r="R34" s="1666"/>
      <c r="S34" s="1666"/>
    </row>
    <row r="35" spans="1:19" hidden="1" x14ac:dyDescent="0.35">
      <c r="Q35" s="447"/>
      <c r="R35" s="729"/>
      <c r="S35" s="287"/>
    </row>
    <row r="36" spans="1:19" hidden="1" x14ac:dyDescent="0.35">
      <c r="Q36" s="1739" t="s">
        <v>712</v>
      </c>
      <c r="R36" s="1739"/>
      <c r="S36" s="1739"/>
    </row>
    <row r="37" spans="1:19" hidden="1" x14ac:dyDescent="0.35">
      <c r="Q37" s="1978" t="s">
        <v>721</v>
      </c>
      <c r="R37" s="1978"/>
      <c r="S37" s="1978"/>
    </row>
    <row r="38" spans="1:19" hidden="1" x14ac:dyDescent="0.35"/>
  </sheetData>
  <mergeCells count="37">
    <mergeCell ref="Q34:S34"/>
    <mergeCell ref="Q36:S36"/>
    <mergeCell ref="Q37:S37"/>
    <mergeCell ref="S30:S31"/>
    <mergeCell ref="A27:C27"/>
    <mergeCell ref="Q27:S27"/>
    <mergeCell ref="Q28:S28"/>
    <mergeCell ref="Q29:S29"/>
    <mergeCell ref="A28:C29"/>
    <mergeCell ref="A32:S32"/>
    <mergeCell ref="A33:S33"/>
    <mergeCell ref="A30:C31"/>
    <mergeCell ref="Q30:R30"/>
    <mergeCell ref="A6:B8"/>
    <mergeCell ref="C6:P6"/>
    <mergeCell ref="Q6:S6"/>
    <mergeCell ref="C7:P7"/>
    <mergeCell ref="C8:P8"/>
    <mergeCell ref="Q8:S8"/>
    <mergeCell ref="A1:S1"/>
    <mergeCell ref="A2:S2"/>
    <mergeCell ref="A3:B4"/>
    <mergeCell ref="C5:P5"/>
    <mergeCell ref="Q5:S5"/>
    <mergeCell ref="C3:S4"/>
    <mergeCell ref="A9:C10"/>
    <mergeCell ref="E9:P9"/>
    <mergeCell ref="Q13:S13"/>
    <mergeCell ref="Q20:S20"/>
    <mergeCell ref="Q11:R11"/>
    <mergeCell ref="Q10:R10"/>
    <mergeCell ref="Q21:R21"/>
    <mergeCell ref="Q22:R22"/>
    <mergeCell ref="Q23:R23"/>
    <mergeCell ref="Q24:R24"/>
    <mergeCell ref="Q26:S26"/>
    <mergeCell ref="Q25:R25"/>
  </mergeCells>
  <printOptions horizontalCentered="1"/>
  <pageMargins left="0.70866141732283472" right="0.70866141732283472" top="0.74803149606299213" bottom="0" header="0.31496062992125984" footer="0.31496062992125984"/>
  <pageSetup paperSize="9" scale="65" orientation="landscape" r:id="rId1"/>
  <headerFooter scaleWithDoc="0" alignWithMargins="0">
    <oddHeader>&amp;R&amp;"Angsana New,ธรรมดา"&amp;18 31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3"/>
  <sheetViews>
    <sheetView view="pageLayout" zoomScale="70" zoomScaleNormal="70" zoomScalePageLayoutView="70" workbookViewId="0">
      <selection activeCell="Q15" sqref="Q15"/>
    </sheetView>
  </sheetViews>
  <sheetFormatPr defaultColWidth="8.75" defaultRowHeight="21" x14ac:dyDescent="0.35"/>
  <cols>
    <col min="1" max="1" width="9" style="15" customWidth="1"/>
    <col min="2" max="2" width="17.25" style="15" customWidth="1"/>
    <col min="3" max="3" width="38.375" style="15" customWidth="1"/>
    <col min="4" max="4" width="16.25" style="15" customWidth="1"/>
    <col min="5" max="5" width="4" style="15" bestFit="1" customWidth="1"/>
    <col min="6" max="6" width="4.375" style="15" bestFit="1" customWidth="1"/>
    <col min="7" max="7" width="3.875" style="15" bestFit="1" customWidth="1"/>
    <col min="8" max="8" width="4" style="15" bestFit="1" customWidth="1"/>
    <col min="9" max="9" width="4.125" style="15" bestFit="1" customWidth="1"/>
    <col min="10" max="10" width="4" style="15" bestFit="1" customWidth="1"/>
    <col min="11" max="11" width="4.25" style="15" bestFit="1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4" style="15" bestFit="1" customWidth="1"/>
    <col min="16" max="16" width="3.875" style="15" bestFit="1" customWidth="1"/>
    <col min="17" max="17" width="9" style="15" customWidth="1"/>
    <col min="18" max="18" width="30.75" style="15" customWidth="1"/>
    <col min="19" max="19" width="16.8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853" t="s">
        <v>538</v>
      </c>
      <c r="B2" s="1854"/>
      <c r="C2" s="1854"/>
      <c r="D2" s="1854"/>
      <c r="E2" s="1854"/>
      <c r="F2" s="1854"/>
      <c r="G2" s="1854"/>
      <c r="H2" s="1854"/>
      <c r="I2" s="1854"/>
      <c r="J2" s="1854"/>
      <c r="K2" s="1854"/>
      <c r="L2" s="1854"/>
      <c r="M2" s="1854"/>
      <c r="N2" s="1854"/>
      <c r="O2" s="1854"/>
      <c r="P2" s="1854"/>
      <c r="Q2" s="1854"/>
      <c r="R2" s="1854"/>
      <c r="S2" s="1855"/>
    </row>
    <row r="3" spans="1:19" x14ac:dyDescent="0.35">
      <c r="A3" s="1671" t="s">
        <v>775</v>
      </c>
      <c r="B3" s="1672"/>
      <c r="C3" s="1868" t="s">
        <v>788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776</v>
      </c>
      <c r="B5" s="1684"/>
      <c r="C5" s="2185" t="s">
        <v>1046</v>
      </c>
      <c r="D5" s="2186"/>
      <c r="E5" s="2186"/>
      <c r="F5" s="2186"/>
      <c r="G5" s="2186"/>
      <c r="H5" s="2186"/>
      <c r="I5" s="2186"/>
      <c r="J5" s="2186"/>
      <c r="K5" s="2186"/>
      <c r="L5" s="2186"/>
      <c r="M5" s="2186"/>
      <c r="N5" s="2186"/>
      <c r="O5" s="2186"/>
      <c r="P5" s="2187"/>
      <c r="Q5" s="1693" t="s">
        <v>531</v>
      </c>
      <c r="R5" s="1707"/>
      <c r="S5" s="1694"/>
    </row>
    <row r="6" spans="1:19" ht="21" customHeight="1" x14ac:dyDescent="0.35">
      <c r="A6" s="1685"/>
      <c r="B6" s="1686"/>
      <c r="C6" s="2188"/>
      <c r="D6" s="2189"/>
      <c r="E6" s="2189"/>
      <c r="F6" s="2189"/>
      <c r="G6" s="2189"/>
      <c r="H6" s="2189"/>
      <c r="I6" s="2189"/>
      <c r="J6" s="2189"/>
      <c r="K6" s="2189"/>
      <c r="L6" s="2189"/>
      <c r="M6" s="2189"/>
      <c r="N6" s="2189"/>
      <c r="O6" s="2189"/>
      <c r="P6" s="2190"/>
      <c r="Q6" s="1708" t="s">
        <v>539</v>
      </c>
      <c r="R6" s="1709"/>
      <c r="S6" s="1710"/>
    </row>
    <row r="7" spans="1:19" ht="21" customHeight="1" x14ac:dyDescent="0.35">
      <c r="A7" s="1786" t="s">
        <v>99</v>
      </c>
      <c r="B7" s="1787"/>
      <c r="C7" s="2177" t="s">
        <v>998</v>
      </c>
      <c r="D7" s="2178"/>
      <c r="E7" s="2178"/>
      <c r="F7" s="2178"/>
      <c r="G7" s="2178"/>
      <c r="H7" s="2178"/>
      <c r="I7" s="2178"/>
      <c r="J7" s="2178"/>
      <c r="K7" s="2178"/>
      <c r="L7" s="2178"/>
      <c r="M7" s="2178"/>
      <c r="N7" s="2178"/>
      <c r="O7" s="2178"/>
      <c r="P7" s="2179"/>
      <c r="Q7" s="341" t="s">
        <v>616</v>
      </c>
      <c r="R7" s="96"/>
      <c r="S7" s="97"/>
    </row>
    <row r="8" spans="1:19" ht="21.75" customHeight="1" thickBot="1" x14ac:dyDescent="0.4">
      <c r="A8" s="1648"/>
      <c r="B8" s="1649"/>
      <c r="C8" s="2180"/>
      <c r="D8" s="2181"/>
      <c r="E8" s="2181"/>
      <c r="F8" s="2181"/>
      <c r="G8" s="2181"/>
      <c r="H8" s="2181"/>
      <c r="I8" s="2181"/>
      <c r="J8" s="2181"/>
      <c r="K8" s="2181"/>
      <c r="L8" s="2181"/>
      <c r="M8" s="2181"/>
      <c r="N8" s="2181"/>
      <c r="O8" s="2181"/>
      <c r="P8" s="218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865"/>
      <c r="D9" s="1036" t="s">
        <v>597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x14ac:dyDescent="0.35">
      <c r="A10" s="1657"/>
      <c r="B10" s="1658"/>
      <c r="C10" s="1866"/>
      <c r="D10" s="178" t="s">
        <v>96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139" t="s">
        <v>1066</v>
      </c>
      <c r="R10" s="1211"/>
      <c r="S10" s="1113" t="s">
        <v>985</v>
      </c>
    </row>
    <row r="11" spans="1:19" x14ac:dyDescent="0.35">
      <c r="A11" s="2126" t="s">
        <v>855</v>
      </c>
      <c r="B11" s="2127"/>
      <c r="C11" s="2128"/>
      <c r="D11" s="667">
        <v>20</v>
      </c>
      <c r="E11" s="344"/>
      <c r="F11" s="696"/>
      <c r="G11" s="761">
        <v>10</v>
      </c>
      <c r="H11" s="760">
        <v>10</v>
      </c>
      <c r="I11" s="305"/>
      <c r="J11" s="345"/>
      <c r="K11" s="305"/>
      <c r="L11" s="305"/>
      <c r="M11" s="305"/>
      <c r="N11" s="305"/>
      <c r="O11" s="305"/>
      <c r="P11" s="308"/>
      <c r="Q11" s="2183" t="s">
        <v>1067</v>
      </c>
      <c r="R11" s="2184"/>
      <c r="S11" s="587"/>
    </row>
    <row r="12" spans="1:19" x14ac:dyDescent="0.35">
      <c r="A12" s="2126" t="s">
        <v>856</v>
      </c>
      <c r="B12" s="2127"/>
      <c r="C12" s="2128"/>
      <c r="D12" s="957">
        <v>20</v>
      </c>
      <c r="E12" s="348"/>
      <c r="F12" s="349"/>
      <c r="G12" s="312"/>
      <c r="H12" s="311"/>
      <c r="I12" s="312"/>
      <c r="J12" s="313"/>
      <c r="K12" s="761">
        <v>10</v>
      </c>
      <c r="L12" s="760">
        <v>10</v>
      </c>
      <c r="M12" s="312"/>
      <c r="N12" s="312"/>
      <c r="O12" s="312"/>
      <c r="P12" s="314"/>
      <c r="Q12" s="1212"/>
      <c r="R12" s="1213"/>
      <c r="S12" s="487"/>
    </row>
    <row r="13" spans="1:19" ht="21.75" thickBot="1" x14ac:dyDescent="0.4">
      <c r="A13" s="346" t="s">
        <v>540</v>
      </c>
      <c r="B13" s="347"/>
      <c r="C13" s="347"/>
      <c r="D13" s="668"/>
      <c r="E13" s="233"/>
      <c r="F13" s="366"/>
      <c r="G13" s="365"/>
      <c r="H13" s="366"/>
      <c r="I13" s="233"/>
      <c r="J13" s="236"/>
      <c r="K13" s="233"/>
      <c r="L13" s="233"/>
      <c r="M13" s="233"/>
      <c r="N13" s="233"/>
      <c r="O13" s="233"/>
      <c r="P13" s="238"/>
      <c r="Q13" s="1147"/>
      <c r="R13" s="1214"/>
      <c r="S13" s="1215"/>
    </row>
    <row r="14" spans="1:19" ht="21.75" thickBot="1" x14ac:dyDescent="0.4">
      <c r="A14" s="2126" t="s">
        <v>637</v>
      </c>
      <c r="B14" s="2127"/>
      <c r="C14" s="2128"/>
      <c r="D14" s="1216">
        <v>10</v>
      </c>
      <c r="E14" s="233"/>
      <c r="F14" s="366"/>
      <c r="G14" s="365"/>
      <c r="H14" s="234"/>
      <c r="I14" s="233"/>
      <c r="J14" s="236"/>
      <c r="K14" s="233"/>
      <c r="L14" s="350">
        <v>5</v>
      </c>
      <c r="M14" s="340">
        <v>5</v>
      </c>
      <c r="N14" s="233"/>
      <c r="O14" s="233"/>
      <c r="P14" s="238"/>
      <c r="Q14" s="336" t="s">
        <v>541</v>
      </c>
      <c r="R14" s="337"/>
      <c r="S14" s="506"/>
    </row>
    <row r="15" spans="1:19" x14ac:dyDescent="0.35">
      <c r="A15" s="2167" t="s">
        <v>1021</v>
      </c>
      <c r="B15" s="2168"/>
      <c r="C15" s="2169"/>
      <c r="D15" s="1217">
        <v>10</v>
      </c>
      <c r="E15" s="93"/>
      <c r="F15" s="244"/>
      <c r="G15" s="239"/>
      <c r="H15" s="240"/>
      <c r="I15" s="93"/>
      <c r="J15" s="245"/>
      <c r="K15" s="93"/>
      <c r="L15" s="295">
        <v>5</v>
      </c>
      <c r="M15" s="299">
        <v>5</v>
      </c>
      <c r="N15" s="93"/>
      <c r="O15" s="93"/>
      <c r="P15" s="94"/>
      <c r="Q15" s="135" t="s">
        <v>15</v>
      </c>
      <c r="R15" s="1146"/>
      <c r="S15" s="201"/>
    </row>
    <row r="16" spans="1:19" ht="21.75" thickBot="1" x14ac:dyDescent="0.4">
      <c r="A16" s="2167" t="s">
        <v>543</v>
      </c>
      <c r="B16" s="2168"/>
      <c r="C16" s="2169"/>
      <c r="D16" s="669"/>
      <c r="E16" s="93"/>
      <c r="F16" s="244"/>
      <c r="G16" s="93"/>
      <c r="H16" s="244"/>
      <c r="I16" s="93"/>
      <c r="J16" s="245"/>
      <c r="K16" s="93"/>
      <c r="L16" s="93"/>
      <c r="M16" s="93"/>
      <c r="N16" s="93"/>
      <c r="O16" s="93"/>
      <c r="P16" s="94"/>
      <c r="Q16" s="136"/>
      <c r="R16" s="90"/>
      <c r="S16" s="91"/>
    </row>
    <row r="17" spans="1:20" ht="21.75" thickBot="1" x14ac:dyDescent="0.4">
      <c r="A17" s="1153" t="s">
        <v>950</v>
      </c>
      <c r="B17" s="1154"/>
      <c r="C17" s="1155"/>
      <c r="D17" s="1217">
        <v>20</v>
      </c>
      <c r="E17" s="93"/>
      <c r="F17" s="244"/>
      <c r="G17" s="93"/>
      <c r="H17" s="240"/>
      <c r="I17" s="239"/>
      <c r="J17" s="241"/>
      <c r="K17" s="239"/>
      <c r="L17" s="239"/>
      <c r="M17" s="350">
        <v>5</v>
      </c>
      <c r="N17" s="340">
        <v>5</v>
      </c>
      <c r="O17" s="350">
        <v>5</v>
      </c>
      <c r="P17" s="340">
        <v>5</v>
      </c>
      <c r="Q17" s="336" t="s">
        <v>542</v>
      </c>
      <c r="R17" s="337"/>
      <c r="S17" s="506"/>
    </row>
    <row r="18" spans="1:20" x14ac:dyDescent="0.35">
      <c r="A18" s="2167" t="s">
        <v>639</v>
      </c>
      <c r="B18" s="2168"/>
      <c r="C18" s="2169"/>
      <c r="D18" s="1217">
        <v>10</v>
      </c>
      <c r="E18" s="93"/>
      <c r="F18" s="244"/>
      <c r="G18" s="93"/>
      <c r="H18" s="244"/>
      <c r="I18" s="93"/>
      <c r="J18" s="245"/>
      <c r="K18" s="239"/>
      <c r="L18" s="93"/>
      <c r="M18" s="350">
        <v>2.5</v>
      </c>
      <c r="N18" s="340">
        <v>2.5</v>
      </c>
      <c r="O18" s="350">
        <v>2.5</v>
      </c>
      <c r="P18" s="340">
        <v>2.5</v>
      </c>
      <c r="Q18" s="135" t="s">
        <v>315</v>
      </c>
      <c r="R18" s="222"/>
      <c r="S18" s="201"/>
    </row>
    <row r="19" spans="1:20" ht="21.75" thickBot="1" x14ac:dyDescent="0.4">
      <c r="A19" s="2167" t="s">
        <v>638</v>
      </c>
      <c r="B19" s="2168"/>
      <c r="C19" s="2169"/>
      <c r="D19" s="1217">
        <v>10</v>
      </c>
      <c r="E19" s="239"/>
      <c r="F19" s="240"/>
      <c r="G19" s="239"/>
      <c r="H19" s="240"/>
      <c r="I19" s="239"/>
      <c r="J19" s="241"/>
      <c r="K19" s="239"/>
      <c r="L19" s="239"/>
      <c r="M19" s="350">
        <v>2.5</v>
      </c>
      <c r="N19" s="340">
        <v>2.5</v>
      </c>
      <c r="O19" s="350">
        <v>2.5</v>
      </c>
      <c r="P19" s="340">
        <v>2.5</v>
      </c>
      <c r="Q19" s="341"/>
      <c r="R19" s="96"/>
      <c r="S19" s="97"/>
    </row>
    <row r="20" spans="1:20" ht="21.75" thickBot="1" x14ac:dyDescent="0.4">
      <c r="A20" s="2170"/>
      <c r="B20" s="2171"/>
      <c r="C20" s="2068"/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487"/>
      <c r="Q20" s="1119" t="s">
        <v>537</v>
      </c>
      <c r="R20" s="1126"/>
      <c r="S20" s="1120"/>
    </row>
    <row r="21" spans="1:20" x14ac:dyDescent="0.35">
      <c r="A21" s="2170"/>
      <c r="B21" s="2171"/>
      <c r="C21" s="2068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487"/>
      <c r="Q21" s="1851" t="s">
        <v>12</v>
      </c>
      <c r="R21" s="1852"/>
      <c r="S21" s="665" t="s">
        <v>13</v>
      </c>
    </row>
    <row r="22" spans="1:20" x14ac:dyDescent="0.35">
      <c r="A22" s="2199"/>
      <c r="B22" s="2200"/>
      <c r="C22" s="2201"/>
      <c r="D22" s="1155"/>
      <c r="E22" s="239"/>
      <c r="F22" s="240"/>
      <c r="G22" s="239"/>
      <c r="H22" s="240"/>
      <c r="I22" s="239"/>
      <c r="J22" s="241"/>
      <c r="K22" s="239"/>
      <c r="L22" s="239"/>
      <c r="M22" s="239"/>
      <c r="N22" s="239"/>
      <c r="O22" s="239"/>
      <c r="P22" s="243"/>
      <c r="Q22" s="2172">
        <v>860000</v>
      </c>
      <c r="R22" s="2173"/>
      <c r="S22" s="666"/>
    </row>
    <row r="23" spans="1:20" ht="21.75" thickBot="1" x14ac:dyDescent="0.4">
      <c r="A23" s="2167"/>
      <c r="B23" s="2168"/>
      <c r="C23" s="2169"/>
      <c r="D23" s="1155"/>
      <c r="E23" s="239"/>
      <c r="F23" s="240"/>
      <c r="G23" s="239"/>
      <c r="H23" s="240"/>
      <c r="I23" s="239"/>
      <c r="J23" s="241"/>
      <c r="K23" s="239"/>
      <c r="L23" s="239"/>
      <c r="M23" s="239"/>
      <c r="N23" s="239"/>
      <c r="O23" s="239"/>
      <c r="P23" s="494"/>
      <c r="Q23" s="530" t="s">
        <v>14</v>
      </c>
      <c r="R23" s="517"/>
      <c r="S23" s="656">
        <f>Q22+S22</f>
        <v>860000</v>
      </c>
    </row>
    <row r="24" spans="1:20" ht="21.75" thickBot="1" x14ac:dyDescent="0.4">
      <c r="A24" s="2174"/>
      <c r="B24" s="2175"/>
      <c r="C24" s="2176"/>
      <c r="D24" s="515"/>
      <c r="E24" s="352"/>
      <c r="F24" s="353"/>
      <c r="G24" s="352"/>
      <c r="H24" s="353"/>
      <c r="I24" s="352"/>
      <c r="J24" s="354"/>
      <c r="K24" s="352"/>
      <c r="L24" s="352"/>
      <c r="M24" s="352"/>
      <c r="N24" s="352"/>
      <c r="O24" s="352"/>
      <c r="P24" s="355"/>
      <c r="Q24" s="1625" t="s">
        <v>585</v>
      </c>
      <c r="R24" s="1699"/>
      <c r="S24" s="1626"/>
      <c r="T24" s="137"/>
    </row>
    <row r="25" spans="1:20" x14ac:dyDescent="0.35">
      <c r="A25" s="1622" t="s">
        <v>98</v>
      </c>
      <c r="B25" s="1623"/>
      <c r="C25" s="1624"/>
      <c r="D25" s="526">
        <f>SUM(D11:D24)</f>
        <v>100</v>
      </c>
      <c r="E25" s="521"/>
      <c r="F25" s="522"/>
      <c r="G25" s="523"/>
      <c r="H25" s="522"/>
      <c r="I25" s="523"/>
      <c r="J25" s="524"/>
      <c r="K25" s="523"/>
      <c r="L25" s="523"/>
      <c r="M25" s="523"/>
      <c r="N25" s="523"/>
      <c r="O25" s="523"/>
      <c r="P25" s="525"/>
      <c r="Q25" s="1856" t="s">
        <v>598</v>
      </c>
      <c r="R25" s="1857"/>
      <c r="S25" s="1858"/>
    </row>
    <row r="26" spans="1:20" x14ac:dyDescent="0.35">
      <c r="A26" s="2202" t="s">
        <v>595</v>
      </c>
      <c r="B26" s="2203"/>
      <c r="C26" s="2204"/>
      <c r="D26" s="113" t="s">
        <v>520</v>
      </c>
      <c r="E26" s="657">
        <v>0</v>
      </c>
      <c r="F26" s="658">
        <f t="shared" ref="F26:P26" si="0">SUM(F11:F25)</f>
        <v>0</v>
      </c>
      <c r="G26" s="577">
        <f t="shared" si="0"/>
        <v>10</v>
      </c>
      <c r="H26" s="658">
        <f t="shared" si="0"/>
        <v>10</v>
      </c>
      <c r="I26" s="577">
        <f t="shared" si="0"/>
        <v>0</v>
      </c>
      <c r="J26" s="659">
        <f t="shared" si="0"/>
        <v>0</v>
      </c>
      <c r="K26" s="577">
        <f t="shared" si="0"/>
        <v>10</v>
      </c>
      <c r="L26" s="577">
        <f t="shared" si="0"/>
        <v>20</v>
      </c>
      <c r="M26" s="577">
        <f t="shared" si="0"/>
        <v>20</v>
      </c>
      <c r="N26" s="577">
        <f t="shared" si="0"/>
        <v>10</v>
      </c>
      <c r="O26" s="577">
        <f t="shared" si="0"/>
        <v>10</v>
      </c>
      <c r="P26" s="660">
        <f t="shared" si="0"/>
        <v>10</v>
      </c>
      <c r="Q26" s="520"/>
      <c r="R26" s="690"/>
      <c r="S26" s="1225"/>
    </row>
    <row r="27" spans="1:20" x14ac:dyDescent="0.35">
      <c r="A27" s="2205"/>
      <c r="B27" s="2206"/>
      <c r="C27" s="2207"/>
      <c r="D27" s="113" t="s">
        <v>106</v>
      </c>
      <c r="E27" s="657">
        <f>+E26</f>
        <v>0</v>
      </c>
      <c r="F27" s="577">
        <f>+E26+F26</f>
        <v>0</v>
      </c>
      <c r="G27" s="659">
        <f>+E26+F26+G26</f>
        <v>10</v>
      </c>
      <c r="H27" s="658">
        <f>+E26+F26+G26+H26</f>
        <v>20</v>
      </c>
      <c r="I27" s="577">
        <f>+E26+F26+G26+H26+I26</f>
        <v>20</v>
      </c>
      <c r="J27" s="659">
        <f>+E26+F26+G26+H26+I26+J26</f>
        <v>20</v>
      </c>
      <c r="K27" s="577">
        <f>+E26+F26+G26+H26+I26+J26+K26</f>
        <v>30</v>
      </c>
      <c r="L27" s="577">
        <f>+E26+F26+G26+H26+I26+J26+K26+L26</f>
        <v>50</v>
      </c>
      <c r="M27" s="577">
        <f>+E26+F26+G26+H26+I26+J26+K26+L26+M26</f>
        <v>70</v>
      </c>
      <c r="N27" s="577">
        <f>+E26+F26+G26+H26+I26+J26+K26+L26+M26+N26</f>
        <v>80</v>
      </c>
      <c r="O27" s="577">
        <f>+E26+F26+G26+H26+I26+J26+K26+L26+M26+N26+O26</f>
        <v>90</v>
      </c>
      <c r="P27" s="660">
        <f>+E26+F26+G26+H26+I26+J26+K26+L26+M26+N26+O26+P26</f>
        <v>100</v>
      </c>
      <c r="Q27" s="2164" t="s">
        <v>599</v>
      </c>
      <c r="R27" s="2165"/>
      <c r="S27" s="1620">
        <f>P30</f>
        <v>0</v>
      </c>
    </row>
    <row r="28" spans="1:20" ht="21" hidden="1" customHeight="1" x14ac:dyDescent="0.35">
      <c r="A28" s="2191" t="s">
        <v>596</v>
      </c>
      <c r="B28" s="2192"/>
      <c r="C28" s="2193"/>
      <c r="D28" s="661" t="s">
        <v>520</v>
      </c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662"/>
      <c r="Q28" s="2197" t="s">
        <v>599</v>
      </c>
      <c r="R28" s="2198"/>
      <c r="S28" s="2166"/>
    </row>
    <row r="29" spans="1:20" ht="21.75" thickBot="1" x14ac:dyDescent="0.4">
      <c r="A29" s="2194"/>
      <c r="B29" s="2195"/>
      <c r="C29" s="2196"/>
      <c r="D29" s="121" t="s">
        <v>106</v>
      </c>
      <c r="E29" s="663">
        <v>0</v>
      </c>
      <c r="F29" s="663">
        <v>0</v>
      </c>
      <c r="G29" s="663">
        <v>0</v>
      </c>
      <c r="H29" s="663">
        <v>0</v>
      </c>
      <c r="I29" s="663">
        <v>0</v>
      </c>
      <c r="J29" s="663">
        <v>0</v>
      </c>
      <c r="K29" s="663">
        <v>0</v>
      </c>
      <c r="L29" s="663">
        <v>0</v>
      </c>
      <c r="M29" s="663">
        <v>0</v>
      </c>
      <c r="N29" s="663">
        <v>0</v>
      </c>
      <c r="O29" s="663">
        <v>0</v>
      </c>
      <c r="P29" s="664">
        <v>0</v>
      </c>
      <c r="Q29" s="290"/>
      <c r="R29" s="1224"/>
      <c r="S29" s="1621"/>
    </row>
    <row r="30" spans="1:20" ht="21.75" hidden="1" customHeight="1" x14ac:dyDescent="0.35">
      <c r="Q30" s="1666" t="s">
        <v>711</v>
      </c>
      <c r="R30" s="1666"/>
      <c r="S30" s="1666"/>
    </row>
    <row r="31" spans="1:20" ht="21" hidden="1" customHeight="1" x14ac:dyDescent="0.35">
      <c r="Q31" s="447"/>
      <c r="R31" s="729"/>
      <c r="S31" s="287"/>
    </row>
    <row r="32" spans="1:20" ht="21" hidden="1" customHeight="1" x14ac:dyDescent="0.35">
      <c r="Q32" s="1739" t="s">
        <v>712</v>
      </c>
      <c r="R32" s="1739"/>
      <c r="S32" s="1739"/>
    </row>
    <row r="33" spans="17:19" ht="21" hidden="1" customHeight="1" x14ac:dyDescent="0.35">
      <c r="Q33" s="1978" t="s">
        <v>722</v>
      </c>
      <c r="R33" s="1978"/>
      <c r="S33" s="1978"/>
    </row>
  </sheetData>
  <mergeCells count="39">
    <mergeCell ref="A28:C29"/>
    <mergeCell ref="Q28:R28"/>
    <mergeCell ref="Q30:S30"/>
    <mergeCell ref="A19:C19"/>
    <mergeCell ref="A21:C21"/>
    <mergeCell ref="A22:C22"/>
    <mergeCell ref="A26:C27"/>
    <mergeCell ref="A23:C23"/>
    <mergeCell ref="A1:S1"/>
    <mergeCell ref="A2:S2"/>
    <mergeCell ref="Q5:S5"/>
    <mergeCell ref="Q6:S6"/>
    <mergeCell ref="A3:B4"/>
    <mergeCell ref="C3:S4"/>
    <mergeCell ref="C5:P6"/>
    <mergeCell ref="A5:B6"/>
    <mergeCell ref="Q8:S8"/>
    <mergeCell ref="A9:C10"/>
    <mergeCell ref="E9:P9"/>
    <mergeCell ref="A11:C11"/>
    <mergeCell ref="C7:P8"/>
    <mergeCell ref="A7:B8"/>
    <mergeCell ref="Q11:R11"/>
    <mergeCell ref="Q32:S32"/>
    <mergeCell ref="Q33:S33"/>
    <mergeCell ref="Q27:R27"/>
    <mergeCell ref="S27:S29"/>
    <mergeCell ref="A12:C12"/>
    <mergeCell ref="A14:C14"/>
    <mergeCell ref="A15:C15"/>
    <mergeCell ref="A16:C16"/>
    <mergeCell ref="A18:C18"/>
    <mergeCell ref="A20:C20"/>
    <mergeCell ref="Q21:R21"/>
    <mergeCell ref="Q22:R22"/>
    <mergeCell ref="A24:C24"/>
    <mergeCell ref="Q24:S24"/>
    <mergeCell ref="A25:C25"/>
    <mergeCell ref="Q25:S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32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4"/>
  <sheetViews>
    <sheetView view="pageLayout" zoomScale="70" zoomScaleNormal="80" zoomScalePageLayoutView="70" workbookViewId="0">
      <selection activeCell="Q11" sqref="Q11:R11"/>
    </sheetView>
  </sheetViews>
  <sheetFormatPr defaultColWidth="8.75" defaultRowHeight="21" x14ac:dyDescent="0.35"/>
  <cols>
    <col min="1" max="1" width="9" style="15" customWidth="1"/>
    <col min="2" max="2" width="15.5" style="15" customWidth="1"/>
    <col min="3" max="3" width="44" style="15" customWidth="1"/>
    <col min="4" max="4" width="16.125" style="15" customWidth="1"/>
    <col min="5" max="5" width="4" style="15" bestFit="1" customWidth="1"/>
    <col min="6" max="6" width="4.125" style="15" bestFit="1" customWidth="1"/>
    <col min="7" max="7" width="3.875" style="15" bestFit="1" customWidth="1"/>
    <col min="8" max="8" width="4" style="15" bestFit="1" customWidth="1"/>
    <col min="9" max="9" width="4.25" style="15" customWidth="1"/>
    <col min="10" max="10" width="4.625" style="15" customWidth="1"/>
    <col min="11" max="11" width="4.5" style="15" bestFit="1" customWidth="1"/>
    <col min="12" max="12" width="4.125" style="15" bestFit="1" customWidth="1"/>
    <col min="13" max="13" width="4" style="15" bestFit="1" customWidth="1"/>
    <col min="14" max="14" width="4.125" style="15" bestFit="1" customWidth="1"/>
    <col min="15" max="15" width="4" style="15" bestFit="1" customWidth="1"/>
    <col min="16" max="16" width="4.375" style="15" customWidth="1"/>
    <col min="17" max="17" width="9" style="15" customWidth="1"/>
    <col min="18" max="18" width="27.75" style="15" customWidth="1"/>
    <col min="19" max="19" width="16.8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790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775</v>
      </c>
      <c r="B3" s="1672"/>
      <c r="C3" s="1869" t="s">
        <v>789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776</v>
      </c>
      <c r="B5" s="1684"/>
      <c r="C5" s="2186" t="s">
        <v>1047</v>
      </c>
      <c r="D5" s="2186"/>
      <c r="E5" s="2186"/>
      <c r="F5" s="2186"/>
      <c r="G5" s="2186"/>
      <c r="H5" s="2186"/>
      <c r="I5" s="2186"/>
      <c r="J5" s="2186"/>
      <c r="K5" s="2186"/>
      <c r="L5" s="2186"/>
      <c r="M5" s="2186"/>
      <c r="N5" s="2186"/>
      <c r="O5" s="2186"/>
      <c r="P5" s="2187"/>
      <c r="Q5" s="1747" t="s">
        <v>531</v>
      </c>
      <c r="R5" s="1748"/>
      <c r="S5" s="1749"/>
    </row>
    <row r="6" spans="1:19" x14ac:dyDescent="0.35">
      <c r="A6" s="1982"/>
      <c r="B6" s="1983"/>
      <c r="C6" s="2211"/>
      <c r="D6" s="2211"/>
      <c r="E6" s="2211"/>
      <c r="F6" s="2211"/>
      <c r="G6" s="2211"/>
      <c r="H6" s="2211"/>
      <c r="I6" s="2211"/>
      <c r="J6" s="2211"/>
      <c r="K6" s="2211"/>
      <c r="L6" s="2211"/>
      <c r="M6" s="2211"/>
      <c r="N6" s="2211"/>
      <c r="O6" s="2211"/>
      <c r="P6" s="2212"/>
      <c r="Q6" s="1708" t="s">
        <v>544</v>
      </c>
      <c r="R6" s="1709"/>
      <c r="S6" s="1710"/>
    </row>
    <row r="7" spans="1:19" x14ac:dyDescent="0.35">
      <c r="A7" s="1786" t="s">
        <v>99</v>
      </c>
      <c r="B7" s="1787"/>
      <c r="C7" s="2208" t="s">
        <v>999</v>
      </c>
      <c r="D7" s="2209"/>
      <c r="E7" s="2209"/>
      <c r="F7" s="2209"/>
      <c r="G7" s="2209"/>
      <c r="H7" s="2209"/>
      <c r="I7" s="2209"/>
      <c r="J7" s="2209"/>
      <c r="K7" s="2209"/>
      <c r="L7" s="2209"/>
      <c r="M7" s="2209"/>
      <c r="N7" s="2209"/>
      <c r="O7" s="2209"/>
      <c r="P7" s="2210"/>
      <c r="Q7" s="89" t="s">
        <v>616</v>
      </c>
      <c r="R7" s="458"/>
      <c r="S7" s="384"/>
    </row>
    <row r="8" spans="1:19" ht="21.75" customHeight="1" thickBot="1" x14ac:dyDescent="0.4">
      <c r="A8" s="1646"/>
      <c r="B8" s="1647"/>
      <c r="C8" s="1885"/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1760" t="s">
        <v>93</v>
      </c>
      <c r="R8" s="1761"/>
      <c r="S8" s="1762"/>
    </row>
    <row r="9" spans="1:19" ht="21.75" hidden="1" thickBot="1" x14ac:dyDescent="0.4">
      <c r="A9" s="1648"/>
      <c r="B9" s="1649"/>
      <c r="C9" s="2025"/>
      <c r="D9" s="2025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1121"/>
      <c r="R9" s="1127"/>
      <c r="S9" s="1122"/>
    </row>
    <row r="10" spans="1:19" ht="21.75" thickBot="1" x14ac:dyDescent="0.4">
      <c r="A10" s="1655" t="s">
        <v>532</v>
      </c>
      <c r="B10" s="1656"/>
      <c r="C10" s="1656"/>
      <c r="D10" s="1036" t="s">
        <v>597</v>
      </c>
      <c r="E10" s="1659" t="s">
        <v>533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534</v>
      </c>
      <c r="R10" s="337"/>
      <c r="S10" s="338" t="s">
        <v>535</v>
      </c>
    </row>
    <row r="11" spans="1:19" x14ac:dyDescent="0.35">
      <c r="A11" s="1657"/>
      <c r="B11" s="1658"/>
      <c r="C11" s="1658"/>
      <c r="D11" s="178" t="s">
        <v>96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7" t="s">
        <v>11</v>
      </c>
      <c r="Q11" s="2213" t="s">
        <v>1068</v>
      </c>
      <c r="R11" s="2214"/>
      <c r="S11" s="1113" t="s">
        <v>1069</v>
      </c>
    </row>
    <row r="12" spans="1:19" ht="21.75" thickBot="1" x14ac:dyDescent="0.4">
      <c r="A12" s="2218" t="s">
        <v>600</v>
      </c>
      <c r="B12" s="2219"/>
      <c r="C12" s="2220"/>
      <c r="D12" s="671">
        <v>10</v>
      </c>
      <c r="E12" s="344"/>
      <c r="F12" s="722">
        <v>5</v>
      </c>
      <c r="G12" s="722">
        <v>5</v>
      </c>
      <c r="H12" s="1007"/>
      <c r="I12" s="305"/>
      <c r="J12" s="345"/>
      <c r="K12" s="305"/>
      <c r="L12" s="305"/>
      <c r="M12" s="305"/>
      <c r="N12" s="305"/>
      <c r="O12" s="305"/>
      <c r="P12" s="102"/>
      <c r="Q12" s="2215"/>
      <c r="R12" s="2216"/>
      <c r="S12" s="529"/>
    </row>
    <row r="13" spans="1:19" ht="21.75" thickBot="1" x14ac:dyDescent="0.4">
      <c r="A13" s="2103" t="s">
        <v>857</v>
      </c>
      <c r="B13" s="2104"/>
      <c r="C13" s="2217"/>
      <c r="D13" s="672">
        <v>10</v>
      </c>
      <c r="E13" s="348"/>
      <c r="F13" s="958"/>
      <c r="G13" s="723">
        <v>5</v>
      </c>
      <c r="H13" s="723">
        <v>5</v>
      </c>
      <c r="I13" s="312"/>
      <c r="J13" s="313"/>
      <c r="K13" s="312"/>
      <c r="L13" s="312"/>
      <c r="M13" s="312"/>
      <c r="N13" s="312"/>
      <c r="O13" s="312"/>
      <c r="P13" s="314"/>
      <c r="Q13" s="336" t="s">
        <v>541</v>
      </c>
      <c r="R13" s="337"/>
      <c r="S13" s="506"/>
    </row>
    <row r="14" spans="1:19" x14ac:dyDescent="0.35">
      <c r="A14" s="2221" t="s">
        <v>601</v>
      </c>
      <c r="B14" s="2222"/>
      <c r="C14" s="2223"/>
      <c r="D14" s="668" t="s">
        <v>493</v>
      </c>
      <c r="E14" s="233"/>
      <c r="F14" s="1008"/>
      <c r="G14" s="161"/>
      <c r="H14" s="1135"/>
      <c r="I14" s="1135"/>
      <c r="J14" s="264"/>
      <c r="K14" s="1135"/>
      <c r="L14" s="723">
        <v>5</v>
      </c>
      <c r="M14" s="723">
        <v>5</v>
      </c>
      <c r="N14" s="1135"/>
      <c r="O14" s="1135"/>
      <c r="P14" s="265"/>
      <c r="Q14" s="135" t="s">
        <v>545</v>
      </c>
      <c r="R14" s="1146"/>
      <c r="S14" s="201"/>
    </row>
    <row r="15" spans="1:19" ht="21.75" thickBot="1" x14ac:dyDescent="0.4">
      <c r="A15" s="2126" t="s">
        <v>546</v>
      </c>
      <c r="B15" s="2127"/>
      <c r="C15" s="2128"/>
      <c r="D15" s="668"/>
      <c r="E15" s="233"/>
      <c r="F15" s="472"/>
      <c r="G15" s="1135"/>
      <c r="H15" s="263"/>
      <c r="I15" s="1135"/>
      <c r="J15" s="264"/>
      <c r="K15" s="1135"/>
      <c r="L15" s="1135"/>
      <c r="M15" s="1135"/>
      <c r="N15" s="1135"/>
      <c r="O15" s="1135"/>
      <c r="P15" s="265"/>
      <c r="Q15" s="136" t="s">
        <v>547</v>
      </c>
      <c r="R15" s="90"/>
      <c r="S15" s="91"/>
    </row>
    <row r="16" spans="1:19" ht="21.75" thickBot="1" x14ac:dyDescent="0.4">
      <c r="A16" s="2167" t="s">
        <v>858</v>
      </c>
      <c r="B16" s="2168"/>
      <c r="C16" s="2169"/>
      <c r="D16" s="669" t="s">
        <v>640</v>
      </c>
      <c r="E16" s="93"/>
      <c r="F16" s="472"/>
      <c r="G16" s="161"/>
      <c r="H16" s="267"/>
      <c r="I16" s="161"/>
      <c r="J16" s="264"/>
      <c r="K16" s="1135"/>
      <c r="L16" s="1135"/>
      <c r="M16" s="723">
        <v>2.5</v>
      </c>
      <c r="N16" s="723">
        <v>2.5</v>
      </c>
      <c r="O16" s="723">
        <v>2.5</v>
      </c>
      <c r="P16" s="725">
        <v>2.5</v>
      </c>
      <c r="Q16" s="336" t="s">
        <v>542</v>
      </c>
      <c r="R16" s="337"/>
      <c r="S16" s="506"/>
    </row>
    <row r="17" spans="1:20" x14ac:dyDescent="0.35">
      <c r="A17" s="2167" t="s">
        <v>1000</v>
      </c>
      <c r="B17" s="2168"/>
      <c r="C17" s="2169"/>
      <c r="D17" s="669" t="s">
        <v>493</v>
      </c>
      <c r="E17" s="93"/>
      <c r="F17" s="472"/>
      <c r="G17" s="1135"/>
      <c r="H17" s="267"/>
      <c r="I17" s="161"/>
      <c r="J17" s="268"/>
      <c r="K17" s="161"/>
      <c r="L17" s="161"/>
      <c r="M17" s="723">
        <v>5</v>
      </c>
      <c r="N17" s="723">
        <v>5</v>
      </c>
      <c r="O17" s="723">
        <v>5</v>
      </c>
      <c r="P17" s="725">
        <v>5</v>
      </c>
      <c r="Q17" s="135" t="s">
        <v>315</v>
      </c>
      <c r="R17" s="222"/>
      <c r="S17" s="201"/>
    </row>
    <row r="18" spans="1:20" ht="21" hidden="1" customHeight="1" x14ac:dyDescent="0.35">
      <c r="A18" s="2167"/>
      <c r="B18" s="2168"/>
      <c r="C18" s="2169"/>
      <c r="D18" s="669"/>
      <c r="E18" s="93"/>
      <c r="F18" s="472"/>
      <c r="G18" s="1135"/>
      <c r="H18" s="263"/>
      <c r="I18" s="1135"/>
      <c r="J18" s="264"/>
      <c r="K18" s="1135"/>
      <c r="L18" s="1135"/>
      <c r="M18" s="1135"/>
      <c r="N18" s="1135"/>
      <c r="O18" s="1135"/>
      <c r="P18" s="265"/>
      <c r="Q18" s="341"/>
      <c r="R18" s="96"/>
      <c r="S18" s="97"/>
    </row>
    <row r="19" spans="1:20" ht="21.75" thickBot="1" x14ac:dyDescent="0.4">
      <c r="A19" s="2167" t="s">
        <v>1001</v>
      </c>
      <c r="B19" s="2168"/>
      <c r="C19" s="2169"/>
      <c r="D19" s="669" t="s">
        <v>640</v>
      </c>
      <c r="E19" s="239"/>
      <c r="F19" s="1008"/>
      <c r="G19" s="161"/>
      <c r="H19" s="1009"/>
      <c r="I19" s="161"/>
      <c r="J19" s="268"/>
      <c r="K19" s="161"/>
      <c r="L19" s="161"/>
      <c r="M19" s="723">
        <v>5</v>
      </c>
      <c r="N19" s="723">
        <v>5</v>
      </c>
      <c r="O19" s="723">
        <v>5</v>
      </c>
      <c r="P19" s="725">
        <v>5</v>
      </c>
      <c r="Q19" s="130"/>
      <c r="R19" s="90"/>
      <c r="S19" s="351"/>
    </row>
    <row r="20" spans="1:20" ht="21.75" thickBot="1" x14ac:dyDescent="0.4">
      <c r="A20" s="2167" t="s">
        <v>1002</v>
      </c>
      <c r="B20" s="2168"/>
      <c r="C20" s="2169"/>
      <c r="D20" s="669"/>
      <c r="E20" s="93"/>
      <c r="F20" s="472"/>
      <c r="G20" s="1135"/>
      <c r="H20" s="263"/>
      <c r="I20" s="1135"/>
      <c r="J20" s="264"/>
      <c r="K20" s="1135"/>
      <c r="L20" s="1135"/>
      <c r="M20" s="1135"/>
      <c r="N20" s="1135"/>
      <c r="O20" s="1135"/>
      <c r="P20" s="265"/>
      <c r="Q20" s="1625" t="s">
        <v>537</v>
      </c>
      <c r="R20" s="1699"/>
      <c r="S20" s="1626"/>
    </row>
    <row r="21" spans="1:20" x14ac:dyDescent="0.35">
      <c r="A21" s="1153" t="s">
        <v>1003</v>
      </c>
      <c r="B21" s="1154"/>
      <c r="C21" s="1155"/>
      <c r="D21" s="669" t="s">
        <v>640</v>
      </c>
      <c r="E21" s="93"/>
      <c r="F21" s="472"/>
      <c r="G21" s="1135"/>
      <c r="H21" s="263"/>
      <c r="I21" s="161"/>
      <c r="J21" s="268"/>
      <c r="K21" s="161"/>
      <c r="L21" s="1135"/>
      <c r="M21" s="723">
        <v>5</v>
      </c>
      <c r="N21" s="723">
        <v>5</v>
      </c>
      <c r="O21" s="723">
        <v>5</v>
      </c>
      <c r="P21" s="725">
        <v>5</v>
      </c>
      <c r="Q21" s="2224" t="s">
        <v>12</v>
      </c>
      <c r="R21" s="2225"/>
      <c r="S21" s="1123" t="s">
        <v>13</v>
      </c>
    </row>
    <row r="22" spans="1:20" x14ac:dyDescent="0.35">
      <c r="A22" s="2167"/>
      <c r="B22" s="2168"/>
      <c r="C22" s="2169"/>
      <c r="D22" s="669"/>
      <c r="E22" s="93"/>
      <c r="F22" s="472"/>
      <c r="G22" s="1135"/>
      <c r="H22" s="263"/>
      <c r="I22" s="1135"/>
      <c r="J22" s="264"/>
      <c r="K22" s="1135"/>
      <c r="L22" s="1135"/>
      <c r="M22" s="1135"/>
      <c r="N22" s="161"/>
      <c r="O22" s="161"/>
      <c r="P22" s="269"/>
      <c r="Q22" s="2159"/>
      <c r="R22" s="1985"/>
      <c r="S22" s="98"/>
    </row>
    <row r="23" spans="1:20" x14ac:dyDescent="0.35">
      <c r="A23" s="2167"/>
      <c r="B23" s="2168"/>
      <c r="C23" s="2169"/>
      <c r="D23" s="673"/>
      <c r="E23" s="352"/>
      <c r="F23" s="494"/>
      <c r="G23" s="239"/>
      <c r="H23" s="240"/>
      <c r="I23" s="239"/>
      <c r="J23" s="241"/>
      <c r="K23" s="239"/>
      <c r="L23" s="239"/>
      <c r="M23" s="239"/>
      <c r="N23" s="239"/>
      <c r="O23" s="239"/>
      <c r="P23" s="243"/>
      <c r="Q23" s="2231"/>
      <c r="R23" s="2232"/>
      <c r="S23" s="527"/>
      <c r="T23" s="288"/>
    </row>
    <row r="24" spans="1:20" ht="21.75" thickBot="1" x14ac:dyDescent="0.4">
      <c r="A24" s="1727"/>
      <c r="B24" s="1728"/>
      <c r="C24" s="1729"/>
      <c r="D24" s="674"/>
      <c r="E24" s="352"/>
      <c r="F24" s="353"/>
      <c r="G24" s="352"/>
      <c r="H24" s="353"/>
      <c r="I24" s="352"/>
      <c r="J24" s="354"/>
      <c r="K24" s="352"/>
      <c r="L24" s="352"/>
      <c r="M24" s="352"/>
      <c r="N24" s="352"/>
      <c r="O24" s="352"/>
      <c r="P24" s="356"/>
      <c r="Q24" s="2226" t="s">
        <v>14</v>
      </c>
      <c r="R24" s="2227"/>
      <c r="S24" s="133">
        <f>Q22+S22</f>
        <v>0</v>
      </c>
    </row>
    <row r="25" spans="1:20" ht="21.75" thickBot="1" x14ac:dyDescent="0.4">
      <c r="A25" s="2167"/>
      <c r="B25" s="2168"/>
      <c r="C25" s="2169"/>
      <c r="D25" s="673"/>
      <c r="E25" s="352"/>
      <c r="F25" s="353"/>
      <c r="G25" s="352"/>
      <c r="H25" s="353"/>
      <c r="I25" s="352"/>
      <c r="J25" s="354"/>
      <c r="K25" s="352"/>
      <c r="L25" s="352"/>
      <c r="M25" s="352"/>
      <c r="N25" s="352"/>
      <c r="O25" s="352"/>
      <c r="P25" s="355"/>
      <c r="Q25" s="1625" t="s">
        <v>585</v>
      </c>
      <c r="R25" s="1699"/>
      <c r="S25" s="1626"/>
    </row>
    <row r="26" spans="1:20" x14ac:dyDescent="0.35">
      <c r="A26" s="1622" t="s">
        <v>98</v>
      </c>
      <c r="B26" s="1623"/>
      <c r="C26" s="1624"/>
      <c r="D26" s="670" t="s">
        <v>641</v>
      </c>
      <c r="E26" s="521"/>
      <c r="F26" s="522"/>
      <c r="G26" s="523"/>
      <c r="H26" s="522"/>
      <c r="I26" s="523"/>
      <c r="J26" s="524"/>
      <c r="K26" s="523"/>
      <c r="L26" s="523"/>
      <c r="M26" s="523"/>
      <c r="N26" s="523"/>
      <c r="O26" s="523"/>
      <c r="P26" s="525"/>
      <c r="Q26" s="1644" t="s">
        <v>598</v>
      </c>
      <c r="R26" s="1700"/>
      <c r="S26" s="1645"/>
    </row>
    <row r="27" spans="1:20" x14ac:dyDescent="0.35">
      <c r="A27" s="2202" t="s">
        <v>595</v>
      </c>
      <c r="B27" s="2203"/>
      <c r="C27" s="2204"/>
      <c r="D27" s="113" t="s">
        <v>520</v>
      </c>
      <c r="E27" s="657">
        <v>0</v>
      </c>
      <c r="F27" s="658">
        <f>SUM(F12:F26)</f>
        <v>5</v>
      </c>
      <c r="G27" s="577">
        <f t="shared" ref="G27:O27" si="0">SUM(G12:G26)</f>
        <v>10</v>
      </c>
      <c r="H27" s="658">
        <f>SUM(H12:H26)</f>
        <v>5</v>
      </c>
      <c r="I27" s="577">
        <f t="shared" si="0"/>
        <v>0</v>
      </c>
      <c r="J27" s="659">
        <f t="shared" si="0"/>
        <v>0</v>
      </c>
      <c r="K27" s="577">
        <f t="shared" si="0"/>
        <v>0</v>
      </c>
      <c r="L27" s="577">
        <f t="shared" si="0"/>
        <v>5</v>
      </c>
      <c r="M27" s="577">
        <f t="shared" si="0"/>
        <v>22.5</v>
      </c>
      <c r="N27" s="577">
        <f t="shared" si="0"/>
        <v>17.5</v>
      </c>
      <c r="O27" s="577">
        <f t="shared" si="0"/>
        <v>17.5</v>
      </c>
      <c r="P27" s="660">
        <f>SUM(P12:P26)</f>
        <v>17.5</v>
      </c>
      <c r="Q27" s="137"/>
      <c r="R27" s="137"/>
      <c r="S27" s="289"/>
    </row>
    <row r="28" spans="1:20" x14ac:dyDescent="0.35">
      <c r="A28" s="2228"/>
      <c r="B28" s="2229"/>
      <c r="C28" s="2230"/>
      <c r="D28" s="113" t="s">
        <v>106</v>
      </c>
      <c r="E28" s="657">
        <f>+E27</f>
        <v>0</v>
      </c>
      <c r="F28" s="577">
        <f>+E27+F27</f>
        <v>5</v>
      </c>
      <c r="G28" s="659">
        <f>+E27+F27+G27</f>
        <v>15</v>
      </c>
      <c r="H28" s="658">
        <f>+E27+F27+G27+H27</f>
        <v>20</v>
      </c>
      <c r="I28" s="577">
        <f>+E27+F27+G27+H27+I27</f>
        <v>20</v>
      </c>
      <c r="J28" s="659">
        <f>+E27+F27+G27+H27+I27+J27</f>
        <v>20</v>
      </c>
      <c r="K28" s="577">
        <f>+E27+F27+G27+H27+I27+J27+K27</f>
        <v>20</v>
      </c>
      <c r="L28" s="577">
        <f>+E27+F27+G27+H27+I27+J27+K27</f>
        <v>20</v>
      </c>
      <c r="M28" s="577">
        <f>+E27+F27+G27+H27+I27+J27+K27+L27+M27</f>
        <v>47.5</v>
      </c>
      <c r="N28" s="577">
        <v>65</v>
      </c>
      <c r="O28" s="577">
        <v>83</v>
      </c>
      <c r="P28" s="660">
        <f>+E27+F27+G27+H27+I27+J27+K27+L27+M27+N27+O27+P27</f>
        <v>100</v>
      </c>
      <c r="Q28" s="431"/>
      <c r="R28" s="505"/>
      <c r="S28" s="492"/>
    </row>
    <row r="29" spans="1:20" x14ac:dyDescent="0.35">
      <c r="A29" s="2191" t="s">
        <v>596</v>
      </c>
      <c r="B29" s="2192"/>
      <c r="C29" s="2193"/>
      <c r="D29" s="661" t="s">
        <v>520</v>
      </c>
      <c r="E29" s="580"/>
      <c r="F29" s="580"/>
      <c r="G29" s="580"/>
      <c r="H29" s="580"/>
      <c r="I29" s="580"/>
      <c r="J29" s="580"/>
      <c r="K29" s="580"/>
      <c r="L29" s="580"/>
      <c r="M29" s="580"/>
      <c r="N29" s="580"/>
      <c r="O29" s="580"/>
      <c r="P29" s="662"/>
      <c r="Q29" s="1697" t="s">
        <v>599</v>
      </c>
      <c r="R29" s="1698"/>
      <c r="S29" s="1620">
        <f>P31</f>
        <v>0</v>
      </c>
    </row>
    <row r="30" spans="1:20" ht="21.75" thickBot="1" x14ac:dyDescent="0.4">
      <c r="A30" s="2194"/>
      <c r="B30" s="2195"/>
      <c r="C30" s="2196"/>
      <c r="D30" s="121" t="s">
        <v>106</v>
      </c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4"/>
      <c r="Q30" s="290"/>
      <c r="R30" s="290"/>
      <c r="S30" s="1621"/>
      <c r="T30" s="288"/>
    </row>
    <row r="31" spans="1:20" hidden="1" x14ac:dyDescent="0.35">
      <c r="Q31" s="1666" t="s">
        <v>711</v>
      </c>
      <c r="R31" s="1666"/>
      <c r="S31" s="1666"/>
    </row>
    <row r="32" spans="1:20" hidden="1" x14ac:dyDescent="0.35">
      <c r="Q32" s="447"/>
      <c r="R32" s="729"/>
      <c r="S32" s="287"/>
    </row>
    <row r="33" spans="17:19" hidden="1" x14ac:dyDescent="0.35">
      <c r="Q33" s="1739" t="s">
        <v>712</v>
      </c>
      <c r="R33" s="1739"/>
      <c r="S33" s="1739"/>
    </row>
    <row r="34" spans="17:19" hidden="1" x14ac:dyDescent="0.35">
      <c r="Q34" s="1978" t="s">
        <v>722</v>
      </c>
      <c r="R34" s="1978"/>
      <c r="S34" s="1978"/>
    </row>
  </sheetData>
  <mergeCells count="45">
    <mergeCell ref="Q31:S31"/>
    <mergeCell ref="Q33:S33"/>
    <mergeCell ref="Q34:S34"/>
    <mergeCell ref="A22:C22"/>
    <mergeCell ref="Q22:R22"/>
    <mergeCell ref="Q25:S25"/>
    <mergeCell ref="Q24:R24"/>
    <mergeCell ref="A27:C28"/>
    <mergeCell ref="A29:C30"/>
    <mergeCell ref="Q29:R29"/>
    <mergeCell ref="S29:S30"/>
    <mergeCell ref="Q23:R23"/>
    <mergeCell ref="A24:C24"/>
    <mergeCell ref="A25:C25"/>
    <mergeCell ref="A26:C26"/>
    <mergeCell ref="Q26:S26"/>
    <mergeCell ref="Q11:R11"/>
    <mergeCell ref="Q12:R12"/>
    <mergeCell ref="A13:C13"/>
    <mergeCell ref="A18:C18"/>
    <mergeCell ref="A23:C23"/>
    <mergeCell ref="A10:C11"/>
    <mergeCell ref="E10:P10"/>
    <mergeCell ref="A12:C12"/>
    <mergeCell ref="A14:C14"/>
    <mergeCell ref="A15:C15"/>
    <mergeCell ref="A16:C16"/>
    <mergeCell ref="A17:C17"/>
    <mergeCell ref="A19:C19"/>
    <mergeCell ref="A20:C20"/>
    <mergeCell ref="Q20:S20"/>
    <mergeCell ref="Q21:R21"/>
    <mergeCell ref="A1:S1"/>
    <mergeCell ref="A2:S2"/>
    <mergeCell ref="Q5:S5"/>
    <mergeCell ref="Q6:S6"/>
    <mergeCell ref="A3:B4"/>
    <mergeCell ref="A5:B6"/>
    <mergeCell ref="C5:P6"/>
    <mergeCell ref="C7:P7"/>
    <mergeCell ref="C9:P9"/>
    <mergeCell ref="C3:S4"/>
    <mergeCell ref="A7:B9"/>
    <mergeCell ref="C8:P8"/>
    <mergeCell ref="Q8:S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33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34"/>
  <sheetViews>
    <sheetView view="pageLayout" zoomScale="80" zoomScaleNormal="90" zoomScalePageLayoutView="80" workbookViewId="0">
      <selection activeCell="A24" sqref="A24:D24"/>
    </sheetView>
  </sheetViews>
  <sheetFormatPr defaultColWidth="8.75" defaultRowHeight="21" x14ac:dyDescent="0.35"/>
  <cols>
    <col min="1" max="1" width="9" style="15" customWidth="1"/>
    <col min="2" max="2" width="14.5" style="15" customWidth="1"/>
    <col min="3" max="3" width="32.5" style="15" customWidth="1"/>
    <col min="4" max="4" width="16.75" style="15" customWidth="1"/>
    <col min="5" max="6" width="3.875" style="15" bestFit="1" customWidth="1"/>
    <col min="7" max="7" width="4.25" style="15" bestFit="1" customWidth="1"/>
    <col min="8" max="8" width="4" style="15" customWidth="1"/>
    <col min="9" max="10" width="3.875" style="15" bestFit="1" customWidth="1"/>
    <col min="11" max="11" width="4.25" style="15" bestFit="1" customWidth="1"/>
    <col min="12" max="12" width="4" style="15" bestFit="1" customWidth="1"/>
    <col min="13" max="13" width="4.375" style="15" customWidth="1"/>
    <col min="14" max="14" width="3.75" style="15" bestFit="1" customWidth="1"/>
    <col min="15" max="15" width="3.875" style="15" bestFit="1" customWidth="1"/>
    <col min="16" max="16" width="3.75" style="15" bestFit="1" customWidth="1"/>
    <col min="17" max="17" width="9" style="15" customWidth="1"/>
    <col min="18" max="18" width="27.75" style="15" customWidth="1"/>
    <col min="19" max="19" width="16.875" style="15" customWidth="1"/>
    <col min="20" max="16384" width="8.75" style="15"/>
  </cols>
  <sheetData>
    <row r="1" spans="1:19" x14ac:dyDescent="0.35">
      <c r="A1" s="1665" t="s">
        <v>530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793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791</v>
      </c>
      <c r="B3" s="1672"/>
      <c r="C3" s="1869" t="s">
        <v>794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774</v>
      </c>
      <c r="B5" s="1684"/>
      <c r="C5" s="1712" t="s">
        <v>1048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531</v>
      </c>
      <c r="R5" s="1707"/>
      <c r="S5" s="1694"/>
    </row>
    <row r="6" spans="1:19" x14ac:dyDescent="0.35">
      <c r="A6" s="1685"/>
      <c r="B6" s="1686"/>
      <c r="C6" s="1715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2233" t="s">
        <v>548</v>
      </c>
      <c r="R6" s="2234"/>
      <c r="S6" s="2235"/>
    </row>
    <row r="7" spans="1:19" ht="19.5" customHeight="1" x14ac:dyDescent="0.35">
      <c r="A7" s="1786" t="s">
        <v>99</v>
      </c>
      <c r="B7" s="2151"/>
      <c r="C7" s="1717" t="s">
        <v>792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89" t="s">
        <v>616</v>
      </c>
      <c r="R7" s="96"/>
      <c r="S7" s="91"/>
    </row>
    <row r="8" spans="1:19" ht="21.75" thickBot="1" x14ac:dyDescent="0.4">
      <c r="A8" s="1648"/>
      <c r="B8" s="2152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59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534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96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723" t="s">
        <v>1098</v>
      </c>
      <c r="R10" s="1724"/>
      <c r="S10" s="92" t="s">
        <v>985</v>
      </c>
    </row>
    <row r="11" spans="1:19" ht="21.75" thickBot="1" x14ac:dyDescent="0.4">
      <c r="A11" s="358" t="s">
        <v>549</v>
      </c>
      <c r="B11" s="359"/>
      <c r="C11" s="359"/>
      <c r="D11" s="675">
        <v>20</v>
      </c>
      <c r="E11" s="360"/>
      <c r="G11" s="700">
        <v>10</v>
      </c>
      <c r="H11" s="410">
        <v>10</v>
      </c>
      <c r="I11" s="360"/>
      <c r="J11" s="363"/>
      <c r="K11" s="360"/>
      <c r="L11" s="360"/>
      <c r="M11" s="360"/>
      <c r="N11" s="360"/>
      <c r="O11" s="360"/>
      <c r="P11" s="364"/>
      <c r="Q11" s="1737" t="s">
        <v>1099</v>
      </c>
      <c r="R11" s="1738"/>
      <c r="S11" s="374"/>
    </row>
    <row r="12" spans="1:19" ht="21.75" thickBot="1" x14ac:dyDescent="0.4">
      <c r="A12" s="1859" t="s">
        <v>859</v>
      </c>
      <c r="B12" s="2012"/>
      <c r="C12" s="1860"/>
      <c r="D12" s="676">
        <v>20</v>
      </c>
      <c r="E12" s="365"/>
      <c r="F12" s="239"/>
      <c r="G12" s="340">
        <v>10</v>
      </c>
      <c r="H12" s="340">
        <v>10</v>
      </c>
      <c r="I12" s="365"/>
      <c r="J12" s="367"/>
      <c r="K12" s="365"/>
      <c r="L12" s="365"/>
      <c r="M12" s="1010"/>
      <c r="N12" s="365"/>
      <c r="O12" s="365"/>
      <c r="P12" s="368"/>
      <c r="Q12" s="336" t="s">
        <v>541</v>
      </c>
      <c r="R12" s="337"/>
      <c r="S12" s="506"/>
    </row>
    <row r="13" spans="1:19" x14ac:dyDescent="0.35">
      <c r="A13" s="1859" t="s">
        <v>860</v>
      </c>
      <c r="B13" s="2012"/>
      <c r="C13" s="1860"/>
      <c r="D13" s="1137">
        <v>20</v>
      </c>
      <c r="E13" s="365"/>
      <c r="F13" s="366"/>
      <c r="G13" s="365"/>
      <c r="H13" s="366"/>
      <c r="I13" s="365"/>
      <c r="J13" s="367"/>
      <c r="K13" s="365"/>
      <c r="L13" s="340">
        <v>10</v>
      </c>
      <c r="M13" s="342">
        <v>10</v>
      </c>
      <c r="N13" s="365"/>
      <c r="O13" s="1010"/>
      <c r="P13" s="1011"/>
      <c r="Q13" s="221"/>
      <c r="R13" s="222"/>
      <c r="S13" s="201"/>
    </row>
    <row r="14" spans="1:19" x14ac:dyDescent="0.35">
      <c r="A14" s="369" t="s">
        <v>1004</v>
      </c>
      <c r="B14" s="370"/>
      <c r="C14" s="370"/>
      <c r="D14" s="677">
        <v>20</v>
      </c>
      <c r="E14" s="239"/>
      <c r="F14" s="240"/>
      <c r="G14" s="239"/>
      <c r="H14" s="240"/>
      <c r="I14" s="239"/>
      <c r="J14" s="241"/>
      <c r="K14" s="239"/>
      <c r="L14" s="340">
        <v>4</v>
      </c>
      <c r="M14" s="295">
        <v>4</v>
      </c>
      <c r="N14" s="340">
        <v>4</v>
      </c>
      <c r="O14" s="342">
        <v>4</v>
      </c>
      <c r="P14" s="343">
        <v>4</v>
      </c>
      <c r="Q14" s="498" t="s">
        <v>723</v>
      </c>
      <c r="R14" s="375"/>
      <c r="S14" s="97"/>
    </row>
    <row r="15" spans="1:19" ht="21.75" thickBot="1" x14ac:dyDescent="0.4">
      <c r="A15" s="369" t="s">
        <v>861</v>
      </c>
      <c r="B15" s="371"/>
      <c r="C15" s="372"/>
      <c r="D15" s="676">
        <v>20</v>
      </c>
      <c r="E15" s="239"/>
      <c r="F15" s="240"/>
      <c r="G15" s="239"/>
      <c r="H15" s="240"/>
      <c r="I15" s="239"/>
      <c r="J15" s="241"/>
      <c r="K15" s="239"/>
      <c r="L15" s="340">
        <v>4</v>
      </c>
      <c r="M15" s="340">
        <v>4</v>
      </c>
      <c r="N15" s="340">
        <v>4</v>
      </c>
      <c r="O15" s="295">
        <v>4</v>
      </c>
      <c r="P15" s="298">
        <v>4</v>
      </c>
      <c r="Q15" s="136"/>
      <c r="R15" s="90"/>
      <c r="S15" s="91"/>
    </row>
    <row r="16" spans="1:19" ht="21.75" thickBot="1" x14ac:dyDescent="0.4">
      <c r="A16" s="485"/>
      <c r="B16" s="445"/>
      <c r="C16" s="486"/>
      <c r="D16" s="677"/>
      <c r="E16" s="239"/>
      <c r="F16" s="240"/>
      <c r="G16" s="239"/>
      <c r="H16" s="240"/>
      <c r="I16" s="239"/>
      <c r="J16" s="241"/>
      <c r="K16" s="239"/>
      <c r="L16" s="239"/>
      <c r="M16" s="239"/>
      <c r="N16" s="239"/>
      <c r="O16" s="239"/>
      <c r="P16" s="243"/>
      <c r="Q16" s="336" t="s">
        <v>542</v>
      </c>
      <c r="R16" s="337"/>
      <c r="S16" s="506"/>
    </row>
    <row r="17" spans="1:20" x14ac:dyDescent="0.35">
      <c r="A17" s="485"/>
      <c r="B17" s="445"/>
      <c r="C17" s="486"/>
      <c r="D17" s="677"/>
      <c r="E17" s="239"/>
      <c r="F17" s="240"/>
      <c r="G17" s="239"/>
      <c r="H17" s="240"/>
      <c r="I17" s="239"/>
      <c r="J17" s="241"/>
      <c r="K17" s="239"/>
      <c r="L17" s="239"/>
      <c r="M17" s="239"/>
      <c r="N17" s="239"/>
      <c r="O17" s="239"/>
      <c r="P17" s="243"/>
      <c r="Q17" s="1644" t="s">
        <v>182</v>
      </c>
      <c r="R17" s="1700"/>
      <c r="S17" s="201"/>
    </row>
    <row r="18" spans="1:20" x14ac:dyDescent="0.35">
      <c r="A18" s="2167"/>
      <c r="B18" s="2168"/>
      <c r="C18" s="2169"/>
      <c r="D18" s="1155"/>
      <c r="E18" s="239"/>
      <c r="F18" s="240"/>
      <c r="G18" s="239"/>
      <c r="H18" s="240"/>
      <c r="I18" s="239"/>
      <c r="J18" s="241"/>
      <c r="K18" s="239"/>
      <c r="L18" s="239"/>
      <c r="M18" s="239"/>
      <c r="N18" s="239"/>
      <c r="O18" s="239"/>
      <c r="P18" s="243"/>
      <c r="Q18" s="341"/>
      <c r="R18" s="96"/>
      <c r="S18" s="97"/>
    </row>
    <row r="19" spans="1:20" ht="21.75" thickBot="1" x14ac:dyDescent="0.4">
      <c r="A19" s="2167"/>
      <c r="B19" s="2168"/>
      <c r="C19" s="2169"/>
      <c r="D19" s="1155"/>
      <c r="E19" s="93"/>
      <c r="F19" s="244"/>
      <c r="G19" s="93"/>
      <c r="H19" s="373"/>
      <c r="I19" s="93"/>
      <c r="J19" s="245"/>
      <c r="K19" s="93"/>
      <c r="L19" s="93"/>
      <c r="M19" s="93"/>
      <c r="N19" s="244"/>
      <c r="O19" s="93"/>
      <c r="P19" s="94"/>
      <c r="Q19" s="130"/>
      <c r="R19" s="90"/>
      <c r="S19" s="351"/>
    </row>
    <row r="20" spans="1:20" ht="21.75" thickBot="1" x14ac:dyDescent="0.4">
      <c r="A20" s="2167"/>
      <c r="B20" s="2168"/>
      <c r="C20" s="2169"/>
      <c r="D20" s="1155"/>
      <c r="E20" s="93"/>
      <c r="F20" s="244"/>
      <c r="G20" s="93"/>
      <c r="H20" s="244"/>
      <c r="I20" s="93"/>
      <c r="J20" s="245"/>
      <c r="K20" s="93"/>
      <c r="L20" s="93"/>
      <c r="M20" s="93"/>
      <c r="N20" s="93"/>
      <c r="O20" s="93"/>
      <c r="P20" s="94"/>
      <c r="Q20" s="1625" t="s">
        <v>537</v>
      </c>
      <c r="R20" s="1699"/>
      <c r="S20" s="1626"/>
    </row>
    <row r="21" spans="1:20" x14ac:dyDescent="0.35">
      <c r="A21" s="1153"/>
      <c r="B21" s="1154"/>
      <c r="C21" s="1155"/>
      <c r="D21" s="1155"/>
      <c r="E21" s="93"/>
      <c r="F21" s="244"/>
      <c r="G21" s="93"/>
      <c r="H21" s="244"/>
      <c r="I21" s="93"/>
      <c r="J21" s="245"/>
      <c r="K21" s="93"/>
      <c r="L21" s="93"/>
      <c r="M21" s="93"/>
      <c r="N21" s="93"/>
      <c r="O21" s="93"/>
      <c r="P21" s="94"/>
      <c r="Q21" s="2129" t="s">
        <v>12</v>
      </c>
      <c r="R21" s="2130"/>
      <c r="S21" s="1124" t="s">
        <v>13</v>
      </c>
      <c r="T21" s="137"/>
    </row>
    <row r="22" spans="1:20" x14ac:dyDescent="0.35">
      <c r="A22" s="2167"/>
      <c r="B22" s="2168"/>
      <c r="C22" s="2169"/>
      <c r="D22" s="1155"/>
      <c r="E22" s="93"/>
      <c r="F22" s="244"/>
      <c r="G22" s="93"/>
      <c r="H22" s="244"/>
      <c r="I22" s="93"/>
      <c r="J22" s="245"/>
      <c r="K22" s="93"/>
      <c r="L22" s="93"/>
      <c r="M22" s="93"/>
      <c r="N22" s="93"/>
      <c r="O22" s="93"/>
      <c r="P22" s="94"/>
      <c r="Q22" s="1986">
        <v>30000</v>
      </c>
      <c r="R22" s="1987"/>
      <c r="S22" s="102"/>
      <c r="T22" s="137"/>
    </row>
    <row r="23" spans="1:20" ht="21.75" thickBot="1" x14ac:dyDescent="0.4">
      <c r="A23" s="2167"/>
      <c r="B23" s="2168"/>
      <c r="C23" s="2169"/>
      <c r="D23" s="515"/>
      <c r="E23" s="352"/>
      <c r="F23" s="353"/>
      <c r="G23" s="352"/>
      <c r="H23" s="353"/>
      <c r="I23" s="352"/>
      <c r="J23" s="354"/>
      <c r="K23" s="352"/>
      <c r="L23" s="352"/>
      <c r="M23" s="352"/>
      <c r="N23" s="352"/>
      <c r="O23" s="352"/>
      <c r="P23" s="355"/>
      <c r="Q23" s="405" t="s">
        <v>14</v>
      </c>
      <c r="R23" s="406"/>
      <c r="S23" s="591">
        <f>Q22+S22</f>
        <v>30000</v>
      </c>
      <c r="T23" s="137"/>
    </row>
    <row r="24" spans="1:20" ht="21.75" thickBot="1" x14ac:dyDescent="0.4">
      <c r="A24" s="2167"/>
      <c r="B24" s="2168"/>
      <c r="C24" s="2169"/>
      <c r="D24" s="515"/>
      <c r="E24" s="352"/>
      <c r="F24" s="353"/>
      <c r="G24" s="352"/>
      <c r="H24" s="353"/>
      <c r="I24" s="352"/>
      <c r="J24" s="354"/>
      <c r="K24" s="352"/>
      <c r="L24" s="352"/>
      <c r="M24" s="352"/>
      <c r="N24" s="352"/>
      <c r="O24" s="352"/>
      <c r="P24" s="355"/>
      <c r="Q24" s="1625" t="s">
        <v>585</v>
      </c>
      <c r="R24" s="1699"/>
      <c r="S24" s="1626"/>
    </row>
    <row r="25" spans="1:20" x14ac:dyDescent="0.35">
      <c r="A25" s="1622" t="s">
        <v>98</v>
      </c>
      <c r="B25" s="1623"/>
      <c r="C25" s="1624"/>
      <c r="D25" s="526">
        <v>100</v>
      </c>
      <c r="E25" s="521"/>
      <c r="F25" s="522"/>
      <c r="G25" s="523"/>
      <c r="H25" s="522"/>
      <c r="I25" s="523"/>
      <c r="J25" s="524"/>
      <c r="K25" s="523"/>
      <c r="L25" s="523"/>
      <c r="M25" s="523"/>
      <c r="N25" s="523"/>
      <c r="O25" s="523"/>
      <c r="P25" s="525"/>
      <c r="Q25" s="1644" t="s">
        <v>598</v>
      </c>
      <c r="R25" s="1700"/>
      <c r="S25" s="1645"/>
    </row>
    <row r="26" spans="1:20" x14ac:dyDescent="0.35">
      <c r="A26" s="2202" t="s">
        <v>595</v>
      </c>
      <c r="B26" s="2203"/>
      <c r="C26" s="2204"/>
      <c r="D26" s="113" t="s">
        <v>520</v>
      </c>
      <c r="E26" s="657">
        <v>0</v>
      </c>
      <c r="F26" s="658">
        <f t="shared" ref="F26:P26" si="0">SUM(F11:F25)</f>
        <v>0</v>
      </c>
      <c r="G26" s="577">
        <f>SUM(G11:G25)</f>
        <v>20</v>
      </c>
      <c r="H26" s="658">
        <f t="shared" si="0"/>
        <v>20</v>
      </c>
      <c r="I26" s="577">
        <f t="shared" si="0"/>
        <v>0</v>
      </c>
      <c r="J26" s="659">
        <f t="shared" si="0"/>
        <v>0</v>
      </c>
      <c r="K26" s="577">
        <f t="shared" si="0"/>
        <v>0</v>
      </c>
      <c r="L26" s="577">
        <f t="shared" si="0"/>
        <v>18</v>
      </c>
      <c r="M26" s="577">
        <f t="shared" si="0"/>
        <v>18</v>
      </c>
      <c r="N26" s="577">
        <f t="shared" si="0"/>
        <v>8</v>
      </c>
      <c r="O26" s="577">
        <f t="shared" si="0"/>
        <v>8</v>
      </c>
      <c r="P26" s="660">
        <f t="shared" si="0"/>
        <v>8</v>
      </c>
      <c r="Q26" s="137"/>
      <c r="R26" s="137"/>
      <c r="S26" s="289"/>
    </row>
    <row r="27" spans="1:20" x14ac:dyDescent="0.35">
      <c r="A27" s="2228"/>
      <c r="B27" s="2229"/>
      <c r="C27" s="2230"/>
      <c r="D27" s="113" t="s">
        <v>106</v>
      </c>
      <c r="E27" s="657">
        <f>+E26</f>
        <v>0</v>
      </c>
      <c r="F27" s="577">
        <f>+E26+F26</f>
        <v>0</v>
      </c>
      <c r="G27" s="659">
        <f>+E26+F26+G26</f>
        <v>20</v>
      </c>
      <c r="H27" s="658">
        <f>+E26+F26+G26+H26</f>
        <v>40</v>
      </c>
      <c r="I27" s="577">
        <f>+E26+F26+G26+H26+I26</f>
        <v>40</v>
      </c>
      <c r="J27" s="659">
        <f>+E26+F26+G26+H26+I26+J26</f>
        <v>40</v>
      </c>
      <c r="K27" s="577">
        <f>+E26+F26+G26+H26+I26+J26+K26</f>
        <v>40</v>
      </c>
      <c r="L27" s="577">
        <f>+E26+F26+G26+H26+I26+J26+K26+L26</f>
        <v>58</v>
      </c>
      <c r="M27" s="577">
        <f>+E26+F26+G26+H26+I26+J26+K26+L26+M26</f>
        <v>76</v>
      </c>
      <c r="N27" s="577">
        <f>+E26+F26+G26+H26+I26+J26+K26+L26+M26+N26</f>
        <v>84</v>
      </c>
      <c r="O27" s="577">
        <f>+E26+F26+G26+H26+I26+J26+K26+L26+M26+N26+O26</f>
        <v>92</v>
      </c>
      <c r="P27" s="660">
        <v>100</v>
      </c>
      <c r="Q27" s="431"/>
      <c r="R27" s="505"/>
      <c r="S27" s="492"/>
    </row>
    <row r="28" spans="1:20" x14ac:dyDescent="0.35">
      <c r="A28" s="2191" t="s">
        <v>596</v>
      </c>
      <c r="B28" s="2192"/>
      <c r="C28" s="2193"/>
      <c r="D28" s="661" t="s">
        <v>520</v>
      </c>
      <c r="E28" s="580"/>
      <c r="F28" s="580"/>
      <c r="G28" s="580"/>
      <c r="H28" s="580"/>
      <c r="I28" s="580"/>
      <c r="J28" s="580"/>
      <c r="K28" s="580"/>
      <c r="L28" s="580"/>
      <c r="M28" s="580"/>
      <c r="N28" s="580"/>
      <c r="O28" s="580"/>
      <c r="P28" s="662"/>
      <c r="Q28" s="1697" t="s">
        <v>599</v>
      </c>
      <c r="R28" s="1698"/>
      <c r="S28" s="1620">
        <f>P30</f>
        <v>0</v>
      </c>
    </row>
    <row r="29" spans="1:20" ht="21.75" thickBot="1" x14ac:dyDescent="0.4">
      <c r="A29" s="2194"/>
      <c r="B29" s="2195"/>
      <c r="C29" s="2196"/>
      <c r="D29" s="121" t="s">
        <v>106</v>
      </c>
      <c r="E29" s="663">
        <v>0</v>
      </c>
      <c r="F29" s="663">
        <v>0</v>
      </c>
      <c r="G29" s="663">
        <v>0</v>
      </c>
      <c r="H29" s="663">
        <v>0</v>
      </c>
      <c r="I29" s="663">
        <v>0</v>
      </c>
      <c r="J29" s="663">
        <v>0</v>
      </c>
      <c r="K29" s="663">
        <v>0</v>
      </c>
      <c r="L29" s="663">
        <v>0</v>
      </c>
      <c r="M29" s="663">
        <v>0</v>
      </c>
      <c r="N29" s="663">
        <v>0</v>
      </c>
      <c r="O29" s="663">
        <v>0</v>
      </c>
      <c r="P29" s="664">
        <v>0</v>
      </c>
      <c r="Q29" s="290"/>
      <c r="R29" s="290"/>
      <c r="S29" s="1621"/>
    </row>
    <row r="30" spans="1:20" hidden="1" x14ac:dyDescent="0.35">
      <c r="Q30" s="1666" t="s">
        <v>711</v>
      </c>
      <c r="R30" s="1666"/>
      <c r="S30" s="1666"/>
    </row>
    <row r="31" spans="1:20" hidden="1" x14ac:dyDescent="0.35">
      <c r="Q31" s="447"/>
      <c r="R31" s="729"/>
      <c r="S31" s="287"/>
    </row>
    <row r="32" spans="1:20" hidden="1" x14ac:dyDescent="0.35">
      <c r="Q32" s="1739" t="s">
        <v>712</v>
      </c>
      <c r="R32" s="1739"/>
      <c r="S32" s="1739"/>
    </row>
    <row r="33" spans="17:19" hidden="1" x14ac:dyDescent="0.35">
      <c r="Q33" s="1978" t="s">
        <v>722</v>
      </c>
      <c r="R33" s="1978"/>
      <c r="S33" s="1978"/>
    </row>
    <row r="34" spans="17:19" hidden="1" x14ac:dyDescent="0.35"/>
  </sheetData>
  <mergeCells count="37">
    <mergeCell ref="Q30:S30"/>
    <mergeCell ref="Q32:S32"/>
    <mergeCell ref="Q33:S33"/>
    <mergeCell ref="A25:C25"/>
    <mergeCell ref="Q24:S24"/>
    <mergeCell ref="Q25:S25"/>
    <mergeCell ref="A26:C27"/>
    <mergeCell ref="A28:C29"/>
    <mergeCell ref="Q28:R28"/>
    <mergeCell ref="S28:S29"/>
    <mergeCell ref="Q21:R21"/>
    <mergeCell ref="A22:C22"/>
    <mergeCell ref="Q22:R22"/>
    <mergeCell ref="A23:C23"/>
    <mergeCell ref="A24:C24"/>
    <mergeCell ref="A12:C12"/>
    <mergeCell ref="Q17:R17"/>
    <mergeCell ref="A20:C20"/>
    <mergeCell ref="Q20:S20"/>
    <mergeCell ref="A19:C19"/>
    <mergeCell ref="A13:C13"/>
    <mergeCell ref="A18:C18"/>
    <mergeCell ref="Q11:R11"/>
    <mergeCell ref="A1:S1"/>
    <mergeCell ref="A2:S2"/>
    <mergeCell ref="Q5:S5"/>
    <mergeCell ref="Q6:S6"/>
    <mergeCell ref="Q8:S8"/>
    <mergeCell ref="A3:B4"/>
    <mergeCell ref="C3:S4"/>
    <mergeCell ref="A5:B6"/>
    <mergeCell ref="C5:P6"/>
    <mergeCell ref="A7:B8"/>
    <mergeCell ref="C7:P8"/>
    <mergeCell ref="A9:C10"/>
    <mergeCell ref="E9:P9"/>
    <mergeCell ref="Q10:R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 alignWithMargins="0">
    <oddHeader>&amp;R&amp;"Angsana New,ธรรมดา"&amp;18 34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A23" sqref="A23:D23"/>
    </sheetView>
  </sheetViews>
  <sheetFormatPr defaultColWidth="9" defaultRowHeight="15" x14ac:dyDescent="0.25"/>
  <cols>
    <col min="1" max="1" width="5.625" style="5" customWidth="1"/>
    <col min="2" max="2" width="3.375" style="35" customWidth="1"/>
    <col min="3" max="3" width="4.625" style="24" customWidth="1"/>
    <col min="4" max="11" width="9" style="5"/>
    <col min="12" max="12" width="30.5" style="5" customWidth="1"/>
    <col min="13" max="13" width="9" style="5"/>
    <col min="14" max="14" width="9.75" style="5" customWidth="1"/>
    <col min="15" max="16384" width="9" style="5"/>
  </cols>
  <sheetData>
    <row r="1" spans="1:14" ht="30" customHeight="1" x14ac:dyDescent="0.35">
      <c r="A1" s="17" t="s">
        <v>57</v>
      </c>
      <c r="B1" s="37"/>
      <c r="C1" s="21"/>
      <c r="D1" s="15"/>
      <c r="E1" s="15"/>
      <c r="F1" s="15"/>
      <c r="G1" s="15"/>
      <c r="H1" s="15"/>
      <c r="I1" s="15"/>
      <c r="J1" s="15"/>
      <c r="K1" s="15"/>
    </row>
    <row r="2" spans="1:14" ht="21" x14ac:dyDescent="0.35">
      <c r="A2" s="22" t="s">
        <v>39</v>
      </c>
      <c r="B2" s="33"/>
      <c r="C2" s="23"/>
      <c r="D2" s="16"/>
      <c r="E2" s="16"/>
      <c r="F2" s="15"/>
      <c r="G2" s="15"/>
      <c r="H2" s="15"/>
      <c r="I2" s="15"/>
      <c r="J2" s="15"/>
      <c r="K2" s="15"/>
    </row>
    <row r="3" spans="1:14" ht="21" x14ac:dyDescent="0.35">
      <c r="B3" s="18" t="s">
        <v>66</v>
      </c>
      <c r="C3" s="1098" t="s">
        <v>957</v>
      </c>
      <c r="D3" s="15"/>
      <c r="E3" s="21"/>
      <c r="F3" s="21"/>
      <c r="G3" s="21"/>
      <c r="H3" s="21"/>
      <c r="I3" s="21"/>
      <c r="J3" s="21"/>
      <c r="K3" s="24"/>
      <c r="L3" s="167"/>
      <c r="M3" s="24"/>
      <c r="N3" s="24"/>
    </row>
    <row r="4" spans="1:14" s="15" customFormat="1" ht="21" x14ac:dyDescent="0.35">
      <c r="B4" s="18" t="s">
        <v>68</v>
      </c>
      <c r="C4" s="1098" t="s">
        <v>958</v>
      </c>
      <c r="E4" s="21"/>
      <c r="F4" s="21"/>
      <c r="G4" s="21"/>
      <c r="H4" s="21"/>
      <c r="I4" s="21"/>
      <c r="J4" s="21"/>
      <c r="K4" s="21"/>
      <c r="L4" s="167"/>
      <c r="M4" s="21"/>
      <c r="N4" s="21"/>
    </row>
    <row r="5" spans="1:14" s="15" customFormat="1" ht="21" x14ac:dyDescent="0.35">
      <c r="B5" s="18" t="s">
        <v>69</v>
      </c>
      <c r="C5" s="1098" t="s">
        <v>959</v>
      </c>
      <c r="D5" s="167"/>
      <c r="E5" s="21"/>
      <c r="F5" s="21"/>
      <c r="G5" s="21"/>
      <c r="H5" s="21"/>
      <c r="I5" s="21"/>
      <c r="J5" s="21"/>
      <c r="K5" s="21"/>
      <c r="L5" s="31"/>
      <c r="M5" s="21"/>
      <c r="N5" s="21"/>
    </row>
    <row r="6" spans="1:14" s="15" customFormat="1" ht="21" x14ac:dyDescent="0.35">
      <c r="B6" s="18" t="s">
        <v>71</v>
      </c>
      <c r="C6" s="1098" t="s">
        <v>960</v>
      </c>
      <c r="D6" s="167"/>
      <c r="E6" s="21"/>
      <c r="F6" s="21"/>
      <c r="G6" s="21"/>
      <c r="H6" s="21"/>
      <c r="I6" s="21"/>
      <c r="J6" s="21"/>
      <c r="K6" s="21"/>
      <c r="L6" s="31"/>
      <c r="M6" s="21"/>
      <c r="N6" s="21"/>
    </row>
    <row r="7" spans="1:14" s="15" customFormat="1" ht="21" x14ac:dyDescent="0.35">
      <c r="B7" s="18" t="s">
        <v>962</v>
      </c>
      <c r="C7" s="1098" t="s">
        <v>961</v>
      </c>
      <c r="D7" s="167"/>
      <c r="E7" s="21"/>
      <c r="F7" s="21"/>
      <c r="G7" s="21"/>
      <c r="H7" s="21"/>
      <c r="I7" s="21"/>
      <c r="J7" s="21"/>
      <c r="K7" s="21"/>
      <c r="L7" s="31"/>
      <c r="M7" s="21"/>
      <c r="N7" s="21"/>
    </row>
    <row r="8" spans="1:14" s="15" customFormat="1" ht="21" x14ac:dyDescent="0.35">
      <c r="B8" s="1096"/>
      <c r="C8" s="1098"/>
      <c r="D8" s="31"/>
      <c r="E8" s="31"/>
      <c r="F8" s="31"/>
      <c r="G8" s="31"/>
      <c r="H8" s="31"/>
      <c r="I8" s="31"/>
      <c r="J8" s="31"/>
      <c r="K8" s="31"/>
      <c r="L8" s="31"/>
      <c r="M8" s="21"/>
      <c r="N8" s="21"/>
    </row>
    <row r="9" spans="1:14" ht="21" x14ac:dyDescent="0.35">
      <c r="B9" s="34"/>
      <c r="C9" s="41"/>
      <c r="D9" s="32"/>
      <c r="E9" s="32"/>
      <c r="F9" s="32"/>
      <c r="G9" s="13"/>
      <c r="H9" s="13"/>
      <c r="I9" s="13"/>
      <c r="J9" s="13"/>
      <c r="K9" s="13"/>
      <c r="L9" s="13"/>
      <c r="M9" s="24"/>
      <c r="N9" s="24"/>
    </row>
    <row r="10" spans="1:14" ht="21" x14ac:dyDescent="0.35">
      <c r="A10" s="22" t="s">
        <v>41</v>
      </c>
      <c r="B10" s="33"/>
      <c r="C10" s="18"/>
      <c r="D10" s="13"/>
      <c r="E10" s="13"/>
      <c r="F10" s="13"/>
      <c r="G10" s="13"/>
      <c r="H10" s="13"/>
      <c r="I10" s="13"/>
      <c r="J10" s="13"/>
      <c r="K10" s="13"/>
      <c r="L10" s="13"/>
      <c r="M10" s="24"/>
      <c r="N10" s="24"/>
    </row>
    <row r="11" spans="1:14" ht="21" x14ac:dyDescent="0.35">
      <c r="A11" s="15"/>
      <c r="B11" s="18" t="s">
        <v>66</v>
      </c>
      <c r="C11" s="15" t="s">
        <v>967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 ht="21" x14ac:dyDescent="0.35">
      <c r="A12" s="15"/>
      <c r="B12" s="18"/>
      <c r="C12" s="15" t="s">
        <v>968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 ht="21" x14ac:dyDescent="0.35">
      <c r="A13" s="15"/>
      <c r="B13" s="18" t="s">
        <v>68</v>
      </c>
      <c r="C13" s="15" t="s">
        <v>963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 ht="21" x14ac:dyDescent="0.35">
      <c r="A14" s="15"/>
      <c r="B14" s="18" t="s">
        <v>69</v>
      </c>
      <c r="C14" s="36" t="s">
        <v>964</v>
      </c>
      <c r="D14" s="21"/>
      <c r="E14" s="15"/>
      <c r="F14" s="15"/>
      <c r="G14" s="15"/>
      <c r="H14" s="15"/>
      <c r="I14" s="15"/>
      <c r="J14" s="15"/>
      <c r="K14" s="15"/>
      <c r="L14" s="15"/>
      <c r="M14" s="15"/>
    </row>
    <row r="15" spans="1:14" ht="21" x14ac:dyDescent="0.35">
      <c r="A15" s="15"/>
      <c r="B15" s="18" t="s">
        <v>71</v>
      </c>
      <c r="C15" s="36" t="s">
        <v>965</v>
      </c>
      <c r="D15" s="21"/>
      <c r="E15" s="15"/>
      <c r="F15" s="15"/>
      <c r="G15" s="15"/>
      <c r="H15" s="15"/>
      <c r="I15" s="15"/>
      <c r="J15" s="15"/>
      <c r="K15" s="15"/>
      <c r="L15" s="15"/>
      <c r="M15" s="15"/>
    </row>
    <row r="16" spans="1:14" ht="21" x14ac:dyDescent="0.35">
      <c r="A16" s="15"/>
      <c r="B16" s="18" t="s">
        <v>962</v>
      </c>
      <c r="C16" s="36" t="s">
        <v>966</v>
      </c>
      <c r="D16" s="21"/>
      <c r="E16" s="15"/>
      <c r="F16" s="15"/>
      <c r="G16" s="15"/>
      <c r="H16" s="15"/>
      <c r="I16" s="15"/>
      <c r="J16" s="15"/>
      <c r="K16" s="15"/>
      <c r="L16" s="15"/>
      <c r="M16" s="15"/>
    </row>
    <row r="17" spans="1:13" ht="21" x14ac:dyDescent="0.35">
      <c r="A17" s="15"/>
      <c r="B17" s="18"/>
      <c r="C17" s="42"/>
      <c r="D17" s="21"/>
      <c r="E17" s="15"/>
      <c r="F17" s="15"/>
      <c r="H17" s="15"/>
      <c r="I17" s="15"/>
      <c r="J17" s="15"/>
      <c r="K17" s="15"/>
      <c r="L17" s="15"/>
      <c r="M17" s="15"/>
    </row>
    <row r="18" spans="1:13" ht="21" x14ac:dyDescent="0.35">
      <c r="A18" s="15"/>
      <c r="B18" s="18"/>
      <c r="C18" s="42"/>
      <c r="D18" s="21"/>
      <c r="E18" s="15"/>
      <c r="F18" s="15"/>
      <c r="G18" s="15"/>
      <c r="H18" s="15"/>
      <c r="J18" s="15"/>
      <c r="K18" s="15"/>
      <c r="L18" s="15"/>
      <c r="M18" s="15"/>
    </row>
    <row r="19" spans="1:13" s="8" customFormat="1" ht="21" x14ac:dyDescent="0.35">
      <c r="B19" s="18"/>
      <c r="C19" s="25"/>
    </row>
    <row r="20" spans="1:13" s="8" customFormat="1" ht="18.75" x14ac:dyDescent="0.3">
      <c r="B20" s="34"/>
      <c r="C20" s="25"/>
    </row>
    <row r="21" spans="1:13" s="8" customFormat="1" ht="18.75" x14ac:dyDescent="0.3">
      <c r="B21" s="34"/>
      <c r="C21" s="25"/>
    </row>
    <row r="32" spans="1:13" ht="21" x14ac:dyDescent="0.35">
      <c r="A32" s="17"/>
      <c r="B32" s="37"/>
    </row>
    <row r="37" spans="3:8" ht="18.75" x14ac:dyDescent="0.3">
      <c r="C37" s="25"/>
      <c r="D37" s="8"/>
      <c r="E37" s="8"/>
      <c r="F37" s="8"/>
      <c r="G37" s="8"/>
      <c r="H37" s="8"/>
    </row>
    <row r="38" spans="3:8" ht="18.75" x14ac:dyDescent="0.3">
      <c r="C38" s="25"/>
      <c r="D38" s="8"/>
      <c r="E38" s="8"/>
      <c r="F38" s="8"/>
      <c r="G38" s="8"/>
      <c r="H38" s="8"/>
    </row>
    <row r="39" spans="3:8" ht="18.75" x14ac:dyDescent="0.3">
      <c r="D39" s="8"/>
      <c r="E39" s="8"/>
      <c r="F39" s="8"/>
      <c r="G39" s="8"/>
      <c r="H39" s="8"/>
    </row>
    <row r="40" spans="3:8" ht="18.75" x14ac:dyDescent="0.3">
      <c r="D40" s="8"/>
      <c r="E40" s="8"/>
      <c r="F40" s="8"/>
      <c r="G40" s="8"/>
      <c r="H40" s="8"/>
    </row>
    <row r="41" spans="3:8" ht="18.75" x14ac:dyDescent="0.3">
      <c r="D41" s="8"/>
      <c r="E41" s="8"/>
      <c r="F41" s="8"/>
      <c r="G41" s="8"/>
      <c r="H41" s="8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&amp;R&amp;"Angsana New,ธรรมดา"&amp;18 1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1"/>
  <sheetViews>
    <sheetView view="pageLayout" zoomScale="70" zoomScaleNormal="80" zoomScalePageLayoutView="70" workbookViewId="0">
      <selection activeCell="Q10" sqref="Q10:R10"/>
    </sheetView>
  </sheetViews>
  <sheetFormatPr defaultColWidth="8.75" defaultRowHeight="21" x14ac:dyDescent="0.35"/>
  <cols>
    <col min="1" max="1" width="8.75" style="15"/>
    <col min="2" max="2" width="17.375" style="15" customWidth="1"/>
    <col min="3" max="3" width="46.875" style="15" customWidth="1"/>
    <col min="4" max="4" width="16.375" style="15" customWidth="1"/>
    <col min="5" max="5" width="4.25" style="15" bestFit="1" customWidth="1"/>
    <col min="6" max="6" width="4.75" style="15" bestFit="1" customWidth="1"/>
    <col min="7" max="7" width="4" style="15" bestFit="1" customWidth="1"/>
    <col min="8" max="8" width="4.25" style="15" bestFit="1" customWidth="1"/>
    <col min="9" max="9" width="4.375" style="15" bestFit="1" customWidth="1"/>
    <col min="10" max="10" width="4.25" style="15" bestFit="1" customWidth="1"/>
    <col min="11" max="12" width="4.875" style="15" bestFit="1" customWidth="1"/>
    <col min="13" max="15" width="4.25" style="15" bestFit="1" customWidth="1"/>
    <col min="16" max="16" width="4.875" style="15" bestFit="1" customWidth="1"/>
    <col min="17" max="17" width="8.75" style="15"/>
    <col min="18" max="18" width="21.5" style="15" customWidth="1"/>
    <col min="19" max="19" width="25.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512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672"/>
      <c r="C3" s="1868" t="s">
        <v>362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87" t="s">
        <v>100</v>
      </c>
      <c r="B5" s="389"/>
      <c r="C5" s="1707" t="s">
        <v>1049</v>
      </c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694"/>
      <c r="Q5" s="1693" t="s">
        <v>586</v>
      </c>
      <c r="R5" s="1707"/>
      <c r="S5" s="1694"/>
    </row>
    <row r="6" spans="1:19" x14ac:dyDescent="0.35">
      <c r="A6" s="1786" t="s">
        <v>99</v>
      </c>
      <c r="B6" s="1787"/>
      <c r="C6" s="2209" t="s">
        <v>1005</v>
      </c>
      <c r="D6" s="2209"/>
      <c r="E6" s="2209"/>
      <c r="F6" s="2209"/>
      <c r="G6" s="2209"/>
      <c r="H6" s="2209"/>
      <c r="I6" s="2209"/>
      <c r="J6" s="2209"/>
      <c r="K6" s="2209"/>
      <c r="L6" s="2209"/>
      <c r="M6" s="2209"/>
      <c r="N6" s="2209"/>
      <c r="O6" s="2209"/>
      <c r="P6" s="2210"/>
      <c r="Q6" s="1708" t="s">
        <v>82</v>
      </c>
      <c r="R6" s="1709"/>
      <c r="S6" s="1710"/>
    </row>
    <row r="7" spans="1:19" x14ac:dyDescent="0.35">
      <c r="A7" s="1646"/>
      <c r="B7" s="1647"/>
      <c r="C7" s="1885"/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903"/>
      <c r="Q7" s="89" t="s">
        <v>616</v>
      </c>
      <c r="R7" s="90"/>
      <c r="S7" s="91"/>
    </row>
    <row r="8" spans="1:19" ht="21.75" thickBot="1" x14ac:dyDescent="0.4">
      <c r="A8" s="1648"/>
      <c r="B8" s="1649"/>
      <c r="C8" s="2025"/>
      <c r="D8" s="2025"/>
      <c r="E8" s="2026"/>
      <c r="F8" s="2026"/>
      <c r="G8" s="2026"/>
      <c r="H8" s="2026"/>
      <c r="I8" s="2026"/>
      <c r="J8" s="2026"/>
      <c r="K8" s="2026"/>
      <c r="L8" s="2026"/>
      <c r="M8" s="2026"/>
      <c r="N8" s="2026"/>
      <c r="O8" s="2026"/>
      <c r="P8" s="2026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60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2236" t="s">
        <v>1006</v>
      </c>
      <c r="R10" s="2237"/>
      <c r="S10" s="1114" t="s">
        <v>144</v>
      </c>
    </row>
    <row r="11" spans="1:19" ht="21.75" thickBot="1" x14ac:dyDescent="0.4">
      <c r="A11" s="1662" t="s">
        <v>687</v>
      </c>
      <c r="B11" s="1663"/>
      <c r="C11" s="1664"/>
      <c r="D11" s="212">
        <v>10</v>
      </c>
      <c r="E11" s="732">
        <v>2.5</v>
      </c>
      <c r="F11" s="732">
        <v>2.5</v>
      </c>
      <c r="G11" s="732">
        <v>2.5</v>
      </c>
      <c r="H11" s="758">
        <v>2.5</v>
      </c>
      <c r="I11" s="229"/>
      <c r="J11" s="231"/>
      <c r="K11" s="229"/>
      <c r="L11" s="229"/>
      <c r="M11" s="229"/>
      <c r="N11" s="229"/>
      <c r="O11" s="229"/>
      <c r="P11" s="232"/>
      <c r="Q11" s="2069" t="s">
        <v>1007</v>
      </c>
      <c r="R11" s="2070"/>
      <c r="S11" s="374"/>
    </row>
    <row r="12" spans="1:19" ht="21.75" thickBot="1" x14ac:dyDescent="0.4">
      <c r="A12" s="1641" t="s">
        <v>308</v>
      </c>
      <c r="B12" s="1642"/>
      <c r="C12" s="1643"/>
      <c r="D12" s="213">
        <v>15</v>
      </c>
      <c r="E12" s="365"/>
      <c r="F12" s="340">
        <v>5</v>
      </c>
      <c r="G12" s="340">
        <v>5</v>
      </c>
      <c r="H12" s="340">
        <v>5</v>
      </c>
      <c r="I12" s="233"/>
      <c r="J12" s="236"/>
      <c r="K12" s="233"/>
      <c r="L12" s="233"/>
      <c r="M12" s="233"/>
      <c r="N12" s="233"/>
      <c r="O12" s="233"/>
      <c r="P12" s="238"/>
      <c r="Q12" s="336" t="s">
        <v>541</v>
      </c>
      <c r="R12" s="337"/>
      <c r="S12" s="506"/>
    </row>
    <row r="13" spans="1:19" x14ac:dyDescent="0.35">
      <c r="A13" s="1966" t="s">
        <v>309</v>
      </c>
      <c r="B13" s="2238"/>
      <c r="C13" s="1967"/>
      <c r="D13" s="214"/>
      <c r="E13" s="93"/>
      <c r="F13" s="244"/>
      <c r="G13" s="93"/>
      <c r="H13" s="244"/>
      <c r="I13" s="93"/>
      <c r="J13" s="245"/>
      <c r="K13" s="93"/>
      <c r="L13" s="93"/>
      <c r="M13" s="93"/>
      <c r="N13" s="93"/>
      <c r="O13" s="93"/>
      <c r="P13" s="94"/>
      <c r="Q13" s="1644" t="s">
        <v>724</v>
      </c>
      <c r="R13" s="1700"/>
      <c r="S13" s="201"/>
    </row>
    <row r="14" spans="1:19" ht="21.75" thickBot="1" x14ac:dyDescent="0.4">
      <c r="A14" s="1635" t="s">
        <v>688</v>
      </c>
      <c r="B14" s="1636"/>
      <c r="C14" s="1637"/>
      <c r="D14" s="214"/>
      <c r="E14" s="93"/>
      <c r="F14" s="244"/>
      <c r="G14" s="93"/>
      <c r="H14" s="244"/>
      <c r="I14" s="93"/>
      <c r="J14" s="245"/>
      <c r="K14" s="93"/>
      <c r="L14" s="93"/>
      <c r="M14" s="93"/>
      <c r="N14" s="93"/>
      <c r="O14" s="93"/>
      <c r="P14" s="94"/>
      <c r="Q14" s="89"/>
      <c r="R14" s="90"/>
      <c r="S14" s="91"/>
    </row>
    <row r="15" spans="1:19" ht="21.75" thickBot="1" x14ac:dyDescent="0.4">
      <c r="A15" s="1635" t="s">
        <v>862</v>
      </c>
      <c r="B15" s="1636"/>
      <c r="C15" s="1637"/>
      <c r="D15" s="214">
        <v>30</v>
      </c>
      <c r="E15" s="93"/>
      <c r="F15" s="240"/>
      <c r="G15" s="239"/>
      <c r="H15" s="239"/>
      <c r="I15" s="239"/>
      <c r="J15" s="239"/>
      <c r="K15" s="295">
        <v>5</v>
      </c>
      <c r="L15" s="295">
        <v>5</v>
      </c>
      <c r="M15" s="295">
        <v>5</v>
      </c>
      <c r="N15" s="295">
        <v>5</v>
      </c>
      <c r="O15" s="295">
        <v>5</v>
      </c>
      <c r="P15" s="295">
        <v>5</v>
      </c>
      <c r="Q15" s="336" t="s">
        <v>542</v>
      </c>
      <c r="R15" s="337"/>
      <c r="S15" s="506"/>
    </row>
    <row r="16" spans="1:19" x14ac:dyDescent="0.35">
      <c r="A16" s="2239" t="s">
        <v>863</v>
      </c>
      <c r="B16" s="1636"/>
      <c r="C16" s="1637"/>
      <c r="D16" s="214"/>
      <c r="E16" s="239"/>
      <c r="F16" s="240"/>
      <c r="G16" s="239"/>
      <c r="H16" s="239"/>
      <c r="I16" s="239"/>
      <c r="J16" s="239"/>
      <c r="K16" s="239"/>
      <c r="L16" s="239"/>
      <c r="M16" s="239"/>
      <c r="N16" s="239"/>
      <c r="O16" s="239"/>
      <c r="P16" s="243"/>
      <c r="Q16" s="135" t="s">
        <v>182</v>
      </c>
      <c r="R16" s="222"/>
      <c r="S16" s="201"/>
    </row>
    <row r="17" spans="1:19" ht="21.75" thickBot="1" x14ac:dyDescent="0.4">
      <c r="A17" s="2240" t="s">
        <v>1022</v>
      </c>
      <c r="B17" s="2241"/>
      <c r="C17" s="2059"/>
      <c r="D17" s="214"/>
      <c r="E17" s="93"/>
      <c r="F17" s="244"/>
      <c r="G17" s="93"/>
      <c r="H17" s="244"/>
      <c r="I17" s="93"/>
      <c r="J17" s="245"/>
      <c r="K17" s="239"/>
      <c r="L17" s="239"/>
      <c r="M17" s="93"/>
      <c r="N17" s="93"/>
      <c r="O17" s="93"/>
      <c r="P17" s="94"/>
      <c r="Q17" s="89"/>
      <c r="R17" s="90"/>
      <c r="S17" s="91"/>
    </row>
    <row r="18" spans="1:19" ht="21.75" thickBot="1" x14ac:dyDescent="0.4">
      <c r="A18" s="2240" t="s">
        <v>864</v>
      </c>
      <c r="B18" s="2241"/>
      <c r="C18" s="2059"/>
      <c r="D18" s="214"/>
      <c r="E18" s="93"/>
      <c r="F18" s="244"/>
      <c r="G18" s="93"/>
      <c r="H18" s="244"/>
      <c r="I18" s="93"/>
      <c r="J18" s="245"/>
      <c r="K18" s="93"/>
      <c r="L18" s="93"/>
      <c r="M18" s="93"/>
      <c r="N18" s="93"/>
      <c r="O18" s="239"/>
      <c r="P18" s="243"/>
      <c r="Q18" s="1625" t="s">
        <v>537</v>
      </c>
      <c r="R18" s="1699"/>
      <c r="S18" s="1626"/>
    </row>
    <row r="19" spans="1:19" x14ac:dyDescent="0.35">
      <c r="A19" s="2239" t="s">
        <v>865</v>
      </c>
      <c r="B19" s="1636"/>
      <c r="C19" s="1637"/>
      <c r="D19" s="214"/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1725" t="s">
        <v>12</v>
      </c>
      <c r="R19" s="1726"/>
      <c r="S19" s="227" t="s">
        <v>13</v>
      </c>
    </row>
    <row r="20" spans="1:19" x14ac:dyDescent="0.35">
      <c r="A20" s="1635" t="s">
        <v>866</v>
      </c>
      <c r="B20" s="1636"/>
      <c r="C20" s="1637"/>
      <c r="D20" s="179">
        <v>30</v>
      </c>
      <c r="E20" s="99"/>
      <c r="F20" s="100"/>
      <c r="G20" s="99"/>
      <c r="H20" s="100"/>
      <c r="I20" s="99"/>
      <c r="J20" s="101"/>
      <c r="K20" s="295">
        <v>5</v>
      </c>
      <c r="L20" s="295">
        <v>5</v>
      </c>
      <c r="M20" s="295">
        <v>5</v>
      </c>
      <c r="N20" s="295">
        <v>5</v>
      </c>
      <c r="O20" s="295">
        <v>5</v>
      </c>
      <c r="P20" s="295">
        <v>5</v>
      </c>
      <c r="Q20" s="2159"/>
      <c r="R20" s="1985"/>
      <c r="S20" s="102"/>
    </row>
    <row r="21" spans="1:19" ht="21.75" thickBot="1" x14ac:dyDescent="0.4">
      <c r="A21" s="1635" t="s">
        <v>867</v>
      </c>
      <c r="B21" s="1636"/>
      <c r="C21" s="1637"/>
      <c r="D21" s="179">
        <v>15</v>
      </c>
      <c r="E21" s="99"/>
      <c r="F21" s="100"/>
      <c r="G21" s="99"/>
      <c r="H21" s="100"/>
      <c r="I21" s="99"/>
      <c r="J21" s="101"/>
      <c r="K21" s="342">
        <v>2.5</v>
      </c>
      <c r="L21" s="342">
        <v>2.5</v>
      </c>
      <c r="M21" s="342">
        <v>2.5</v>
      </c>
      <c r="N21" s="342">
        <v>2.5</v>
      </c>
      <c r="O21" s="342">
        <v>2.5</v>
      </c>
      <c r="P21" s="343">
        <v>2.5</v>
      </c>
      <c r="Q21" s="1732" t="s">
        <v>14</v>
      </c>
      <c r="R21" s="1733"/>
      <c r="S21" s="591">
        <f>Q20+S20</f>
        <v>0</v>
      </c>
    </row>
    <row r="22" spans="1:19" ht="21.75" thickBot="1" x14ac:dyDescent="0.4">
      <c r="A22" s="1635"/>
      <c r="B22" s="1636"/>
      <c r="C22" s="1637"/>
      <c r="D22" s="180"/>
      <c r="E22" s="104"/>
      <c r="F22" s="105"/>
      <c r="G22" s="104"/>
      <c r="H22" s="105"/>
      <c r="I22" s="104"/>
      <c r="J22" s="106"/>
      <c r="K22" s="104"/>
      <c r="L22" s="104"/>
      <c r="M22" s="104"/>
      <c r="N22" s="104"/>
      <c r="O22" s="104"/>
      <c r="P22" s="107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2050"/>
      <c r="R23" s="2242"/>
      <c r="S23" s="2051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SUM(E11:E22)</f>
        <v>2.5</v>
      </c>
      <c r="F24" s="113">
        <f>SUM(F11:F22)</f>
        <v>7.5</v>
      </c>
      <c r="G24" s="113">
        <f>SUM(G11:G22)</f>
        <v>7.5</v>
      </c>
      <c r="H24" s="113">
        <f>SUM(H11:H22)</f>
        <v>7.5</v>
      </c>
      <c r="I24" s="113">
        <f t="shared" ref="I24:N24" si="0">SUM(I11:I22)</f>
        <v>0</v>
      </c>
      <c r="J24" s="113">
        <f t="shared" si="0"/>
        <v>0</v>
      </c>
      <c r="K24" s="113">
        <f t="shared" si="0"/>
        <v>12.5</v>
      </c>
      <c r="L24" s="113">
        <f t="shared" si="0"/>
        <v>12.5</v>
      </c>
      <c r="M24" s="113">
        <f t="shared" si="0"/>
        <v>12.5</v>
      </c>
      <c r="N24" s="113">
        <f t="shared" si="0"/>
        <v>12.5</v>
      </c>
      <c r="O24" s="113">
        <f>SUM(O11:O22)</f>
        <v>12.5</v>
      </c>
      <c r="P24" s="113">
        <f>SUM(P11:P22)</f>
        <v>12.5</v>
      </c>
      <c r="Q24" s="1848"/>
      <c r="R24" s="1849"/>
      <c r="S24" s="1850"/>
    </row>
    <row r="25" spans="1:19" x14ac:dyDescent="0.35">
      <c r="A25" s="1630"/>
      <c r="B25" s="1631"/>
      <c r="C25" s="1632"/>
      <c r="D25" s="188" t="s">
        <v>106</v>
      </c>
      <c r="E25" s="115">
        <f>E24</f>
        <v>2.5</v>
      </c>
      <c r="F25" s="113">
        <f>SUM(E24:F24)</f>
        <v>10</v>
      </c>
      <c r="G25" s="113">
        <f>SUM(E24:G24)</f>
        <v>17.5</v>
      </c>
      <c r="H25" s="113">
        <f>SUM(E24:H24)</f>
        <v>25</v>
      </c>
      <c r="I25" s="113">
        <f>SUM(E24:I24)</f>
        <v>25</v>
      </c>
      <c r="J25" s="113">
        <f>SUM(E24:J24)</f>
        <v>25</v>
      </c>
      <c r="K25" s="113">
        <f>SUM(E24:K24)</f>
        <v>37.5</v>
      </c>
      <c r="L25" s="113">
        <f>SUM(E24:L24)</f>
        <v>50</v>
      </c>
      <c r="M25" s="113">
        <f>SUM(E24:M24)</f>
        <v>62.5</v>
      </c>
      <c r="N25" s="113">
        <v>75</v>
      </c>
      <c r="O25" s="113">
        <v>88</v>
      </c>
      <c r="P25" s="114">
        <f>SUM(E24:P24)</f>
        <v>100</v>
      </c>
      <c r="Q25" s="1633"/>
      <c r="R25" s="1892"/>
      <c r="S25" s="1634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620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505</v>
      </c>
      <c r="R27" s="215"/>
      <c r="S27" s="1621"/>
    </row>
    <row r="28" spans="1:19" x14ac:dyDescent="0.35">
      <c r="Q28" s="1666"/>
      <c r="R28" s="1666"/>
      <c r="S28" s="1666"/>
    </row>
    <row r="29" spans="1:19" x14ac:dyDescent="0.35">
      <c r="Q29" s="447"/>
      <c r="R29" s="729"/>
      <c r="S29" s="287"/>
    </row>
    <row r="30" spans="1:19" x14ac:dyDescent="0.35">
      <c r="Q30" s="1739"/>
      <c r="R30" s="1739"/>
      <c r="S30" s="1739"/>
    </row>
    <row r="31" spans="1:19" x14ac:dyDescent="0.35">
      <c r="Q31" s="1978"/>
      <c r="R31" s="1978"/>
      <c r="S31" s="1978"/>
    </row>
  </sheetData>
  <mergeCells count="45">
    <mergeCell ref="A23:C23"/>
    <mergeCell ref="Q28:S28"/>
    <mergeCell ref="Q30:S30"/>
    <mergeCell ref="Q31:S31"/>
    <mergeCell ref="A24:C25"/>
    <mergeCell ref="A26:C27"/>
    <mergeCell ref="Q23:S23"/>
    <mergeCell ref="Q26:R26"/>
    <mergeCell ref="S26:S27"/>
    <mergeCell ref="Q24:S24"/>
    <mergeCell ref="Q25:S25"/>
    <mergeCell ref="Q18:S18"/>
    <mergeCell ref="Q19:R19"/>
    <mergeCell ref="Q20:R20"/>
    <mergeCell ref="A22:C22"/>
    <mergeCell ref="Q21:R21"/>
    <mergeCell ref="Q22:S22"/>
    <mergeCell ref="A14:C14"/>
    <mergeCell ref="A15:C15"/>
    <mergeCell ref="A20:C20"/>
    <mergeCell ref="A21:C21"/>
    <mergeCell ref="A16:C16"/>
    <mergeCell ref="A17:C17"/>
    <mergeCell ref="A18:C18"/>
    <mergeCell ref="A19:C19"/>
    <mergeCell ref="Q5:S5"/>
    <mergeCell ref="A1:S1"/>
    <mergeCell ref="A2:S2"/>
    <mergeCell ref="A3:B4"/>
    <mergeCell ref="C5:P5"/>
    <mergeCell ref="C3:S4"/>
    <mergeCell ref="Q13:R13"/>
    <mergeCell ref="A6:B8"/>
    <mergeCell ref="Q6:S6"/>
    <mergeCell ref="C8:P8"/>
    <mergeCell ref="Q8:S8"/>
    <mergeCell ref="A9:C10"/>
    <mergeCell ref="Q10:R10"/>
    <mergeCell ref="C6:P6"/>
    <mergeCell ref="C7:P7"/>
    <mergeCell ref="E9:P9"/>
    <mergeCell ref="A11:C11"/>
    <mergeCell ref="A12:C12"/>
    <mergeCell ref="A13:C13"/>
    <mergeCell ref="Q11:R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35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1"/>
  <sheetViews>
    <sheetView view="pageLayout" zoomScale="80" zoomScaleNormal="80" zoomScalePageLayoutView="80" workbookViewId="0">
      <selection activeCell="Q11" sqref="Q11:R11"/>
    </sheetView>
  </sheetViews>
  <sheetFormatPr defaultColWidth="8.75" defaultRowHeight="21" x14ac:dyDescent="0.35"/>
  <cols>
    <col min="1" max="1" width="8.75" style="15"/>
    <col min="2" max="2" width="14.75" style="15" customWidth="1"/>
    <col min="3" max="3" width="32.5" style="15" customWidth="1"/>
    <col min="4" max="4" width="16" style="15" customWidth="1"/>
    <col min="5" max="5" width="4.25" style="15" bestFit="1" customWidth="1"/>
    <col min="6" max="6" width="5.5" style="15" customWidth="1"/>
    <col min="7" max="7" width="4" style="15" bestFit="1" customWidth="1"/>
    <col min="8" max="8" width="4.25" style="15" bestFit="1" customWidth="1"/>
    <col min="9" max="9" width="4.375" style="15" bestFit="1" customWidth="1"/>
    <col min="10" max="10" width="4.25" style="15" bestFit="1" customWidth="1"/>
    <col min="11" max="11" width="4.875" style="15" bestFit="1" customWidth="1"/>
    <col min="12" max="12" width="4.375" style="15" bestFit="1" customWidth="1"/>
    <col min="13" max="16" width="4.25" style="15" bestFit="1" customWidth="1"/>
    <col min="17" max="17" width="8.75" style="15"/>
    <col min="18" max="18" width="27.75" style="15" customWidth="1"/>
    <col min="19" max="19" width="2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514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363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774</v>
      </c>
      <c r="B5" s="1684"/>
      <c r="C5" s="1711" t="s">
        <v>1050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627</v>
      </c>
      <c r="R5" s="1707"/>
      <c r="S5" s="1694"/>
    </row>
    <row r="6" spans="1:19" ht="21" customHeight="1" x14ac:dyDescent="0.35">
      <c r="A6" s="1982"/>
      <c r="B6" s="1983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695" t="s">
        <v>431</v>
      </c>
      <c r="R6" s="2033"/>
      <c r="S6" s="1696"/>
    </row>
    <row r="7" spans="1:19" x14ac:dyDescent="0.35">
      <c r="A7" s="2109" t="s">
        <v>99</v>
      </c>
      <c r="B7" s="2110"/>
      <c r="C7" s="1651" t="s">
        <v>310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890" t="s">
        <v>616</v>
      </c>
      <c r="R7" s="458"/>
      <c r="S7" s="384"/>
    </row>
    <row r="8" spans="1:19" ht="21.75" thickBot="1" x14ac:dyDescent="0.4">
      <c r="A8" s="2111"/>
      <c r="B8" s="2112"/>
      <c r="C8" s="794" t="s">
        <v>311</v>
      </c>
      <c r="D8" s="794"/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848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865"/>
      <c r="D9" s="216" t="s">
        <v>603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337"/>
      <c r="S9" s="338" t="s">
        <v>535</v>
      </c>
    </row>
    <row r="10" spans="1:19" x14ac:dyDescent="0.35">
      <c r="A10" s="1657"/>
      <c r="B10" s="1658"/>
      <c r="C10" s="1866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1070</v>
      </c>
      <c r="R10" s="1874"/>
      <c r="S10" s="501" t="s">
        <v>985</v>
      </c>
    </row>
    <row r="11" spans="1:19" ht="21.75" thickBot="1" x14ac:dyDescent="0.4">
      <c r="A11" s="1662" t="s">
        <v>686</v>
      </c>
      <c r="B11" s="1663"/>
      <c r="C11" s="1664"/>
      <c r="D11" s="212">
        <v>10</v>
      </c>
      <c r="E11" s="757">
        <v>2.5</v>
      </c>
      <c r="F11" s="757">
        <v>2.5</v>
      </c>
      <c r="G11" s="757">
        <v>2.5</v>
      </c>
      <c r="H11" s="757">
        <v>2.5</v>
      </c>
      <c r="I11" s="229"/>
      <c r="J11" s="231"/>
      <c r="K11" s="229"/>
      <c r="L11" s="229"/>
      <c r="M11" s="229"/>
      <c r="N11" s="229"/>
      <c r="O11" s="229"/>
      <c r="P11" s="232"/>
      <c r="Q11" s="1737" t="s">
        <v>1071</v>
      </c>
      <c r="R11" s="1738"/>
      <c r="S11" s="374"/>
    </row>
    <row r="12" spans="1:19" ht="21.75" thickBot="1" x14ac:dyDescent="0.4">
      <c r="A12" s="1641" t="s">
        <v>795</v>
      </c>
      <c r="B12" s="1642"/>
      <c r="C12" s="1643"/>
      <c r="D12" s="213">
        <v>20</v>
      </c>
      <c r="E12" s="365"/>
      <c r="F12" s="959"/>
      <c r="G12" s="239"/>
      <c r="H12" s="365"/>
      <c r="I12" s="160"/>
      <c r="J12" s="236"/>
      <c r="K12" s="233"/>
      <c r="L12" s="757">
        <v>20</v>
      </c>
      <c r="M12" s="233"/>
      <c r="N12" s="233"/>
      <c r="O12" s="233"/>
      <c r="P12" s="238"/>
      <c r="Q12" s="336" t="s">
        <v>541</v>
      </c>
      <c r="R12" s="337"/>
      <c r="S12" s="506"/>
    </row>
    <row r="13" spans="1:19" x14ac:dyDescent="0.35">
      <c r="A13" s="1635" t="s">
        <v>312</v>
      </c>
      <c r="B13" s="1636"/>
      <c r="C13" s="1637"/>
      <c r="D13" s="214">
        <v>15</v>
      </c>
      <c r="E13" s="93"/>
      <c r="F13" s="244"/>
      <c r="G13" s="239"/>
      <c r="H13" s="240"/>
      <c r="I13" s="239"/>
      <c r="J13" s="245"/>
      <c r="K13" s="93"/>
      <c r="L13" s="93"/>
      <c r="M13" s="93"/>
      <c r="N13" s="93"/>
      <c r="O13" s="93"/>
      <c r="P13" s="94"/>
      <c r="Q13" s="1644" t="s">
        <v>725</v>
      </c>
      <c r="R13" s="1700"/>
      <c r="S13" s="201"/>
    </row>
    <row r="14" spans="1:19" ht="21.75" thickBot="1" x14ac:dyDescent="0.4">
      <c r="A14" s="1635" t="s">
        <v>313</v>
      </c>
      <c r="B14" s="1636"/>
      <c r="C14" s="1637"/>
      <c r="D14" s="214"/>
      <c r="E14" s="93"/>
      <c r="F14" s="244"/>
      <c r="G14" s="93"/>
      <c r="H14" s="244"/>
      <c r="I14" s="93"/>
      <c r="J14" s="245"/>
      <c r="K14" s="93"/>
      <c r="L14" s="93"/>
      <c r="M14" s="295">
        <v>5</v>
      </c>
      <c r="N14" s="93"/>
      <c r="O14" s="93"/>
      <c r="P14" s="94"/>
      <c r="Q14" s="89"/>
      <c r="R14" s="90"/>
      <c r="S14" s="91"/>
    </row>
    <row r="15" spans="1:19" ht="21.75" thickBot="1" x14ac:dyDescent="0.4">
      <c r="A15" s="1635" t="s">
        <v>314</v>
      </c>
      <c r="B15" s="1636"/>
      <c r="C15" s="1637"/>
      <c r="D15" s="214"/>
      <c r="E15" s="93"/>
      <c r="F15" s="244"/>
      <c r="G15" s="93"/>
      <c r="H15" s="244"/>
      <c r="I15" s="93"/>
      <c r="J15" s="245"/>
      <c r="K15" s="93"/>
      <c r="L15" s="93"/>
      <c r="M15" s="93"/>
      <c r="N15" s="295">
        <v>2.5</v>
      </c>
      <c r="O15" s="295">
        <v>2.5</v>
      </c>
      <c r="P15" s="94"/>
      <c r="Q15" s="336" t="s">
        <v>542</v>
      </c>
      <c r="R15" s="337"/>
      <c r="S15" s="506"/>
    </row>
    <row r="16" spans="1:19" x14ac:dyDescent="0.35">
      <c r="A16" s="1635" t="s">
        <v>683</v>
      </c>
      <c r="B16" s="1636"/>
      <c r="C16" s="1637"/>
      <c r="D16" s="214"/>
      <c r="E16" s="239"/>
      <c r="F16" s="240"/>
      <c r="G16" s="239"/>
      <c r="H16" s="240"/>
      <c r="I16" s="239"/>
      <c r="J16" s="241"/>
      <c r="K16" s="239"/>
      <c r="L16" s="239"/>
      <c r="M16" s="239"/>
      <c r="N16" s="239"/>
      <c r="O16" s="295">
        <v>5</v>
      </c>
      <c r="P16" s="243"/>
      <c r="Q16" s="135" t="s">
        <v>315</v>
      </c>
      <c r="R16" s="222"/>
      <c r="S16" s="201"/>
    </row>
    <row r="17" spans="1:19" ht="21.75" thickBot="1" x14ac:dyDescent="0.4">
      <c r="A17" s="1635" t="s">
        <v>684</v>
      </c>
      <c r="B17" s="1636"/>
      <c r="C17" s="1637"/>
      <c r="D17" s="214">
        <v>20</v>
      </c>
      <c r="E17" s="93"/>
      <c r="F17" s="244"/>
      <c r="G17" s="93"/>
      <c r="H17" s="240"/>
      <c r="I17" s="239"/>
      <c r="J17" s="241"/>
      <c r="K17" s="93"/>
      <c r="L17" s="93"/>
      <c r="M17" s="93"/>
      <c r="N17" s="299">
        <v>10</v>
      </c>
      <c r="O17" s="295">
        <v>10</v>
      </c>
      <c r="P17" s="241"/>
      <c r="Q17" s="89"/>
      <c r="R17" s="90"/>
      <c r="S17" s="91"/>
    </row>
    <row r="18" spans="1:19" ht="21.75" thickBot="1" x14ac:dyDescent="0.4">
      <c r="A18" s="1635" t="s">
        <v>951</v>
      </c>
      <c r="B18" s="1636"/>
      <c r="C18" s="1637"/>
      <c r="D18" s="214">
        <v>20</v>
      </c>
      <c r="E18" s="93"/>
      <c r="F18" s="244"/>
      <c r="G18" s="93"/>
      <c r="H18" s="244"/>
      <c r="I18" s="93"/>
      <c r="J18" s="245"/>
      <c r="K18" s="93"/>
      <c r="L18" s="93"/>
      <c r="M18" s="93"/>
      <c r="N18" s="239"/>
      <c r="O18" s="239"/>
      <c r="P18" s="295">
        <v>20</v>
      </c>
      <c r="Q18" s="1625" t="s">
        <v>624</v>
      </c>
      <c r="R18" s="1699"/>
      <c r="S18" s="1626"/>
    </row>
    <row r="19" spans="1:19" x14ac:dyDescent="0.35">
      <c r="A19" s="1635" t="s">
        <v>685</v>
      </c>
      <c r="B19" s="1636"/>
      <c r="C19" s="1637"/>
      <c r="D19" s="214">
        <v>15</v>
      </c>
      <c r="E19" s="93"/>
      <c r="F19" s="244"/>
      <c r="G19" s="93"/>
      <c r="H19" s="244"/>
      <c r="I19" s="93"/>
      <c r="J19" s="245"/>
      <c r="K19" s="93"/>
      <c r="L19" s="93"/>
      <c r="M19" s="93"/>
      <c r="N19" s="239"/>
      <c r="O19" s="239"/>
      <c r="P19" s="298">
        <v>15</v>
      </c>
      <c r="Q19" s="1725" t="s">
        <v>12</v>
      </c>
      <c r="R19" s="1726"/>
      <c r="S19" s="227" t="s">
        <v>13</v>
      </c>
    </row>
    <row r="20" spans="1:19" x14ac:dyDescent="0.35">
      <c r="A20" s="1635"/>
      <c r="B20" s="1636"/>
      <c r="C20" s="1637"/>
      <c r="D20" s="179"/>
      <c r="E20" s="99"/>
      <c r="F20" s="100"/>
      <c r="G20" s="99"/>
      <c r="H20" s="100"/>
      <c r="I20" s="99"/>
      <c r="J20" s="101"/>
      <c r="K20" s="99"/>
      <c r="L20" s="99"/>
      <c r="M20" s="99"/>
      <c r="N20" s="99"/>
      <c r="O20" s="99"/>
      <c r="P20" s="103"/>
      <c r="Q20" s="1986">
        <v>100000</v>
      </c>
      <c r="R20" s="1987"/>
      <c r="S20" s="102"/>
    </row>
    <row r="21" spans="1:19" ht="21.75" thickBot="1" x14ac:dyDescent="0.4">
      <c r="A21" s="1635"/>
      <c r="B21" s="1636"/>
      <c r="C21" s="1637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99"/>
      <c r="P21" s="103"/>
      <c r="Q21" s="1732" t="s">
        <v>14</v>
      </c>
      <c r="R21" s="2243"/>
      <c r="S21" s="133">
        <v>100000</v>
      </c>
    </row>
    <row r="22" spans="1:19" ht="21.75" thickBot="1" x14ac:dyDescent="0.4">
      <c r="A22" s="2244"/>
      <c r="B22" s="2245"/>
      <c r="C22" s="2246"/>
      <c r="D22" s="180"/>
      <c r="E22" s="104"/>
      <c r="F22" s="105"/>
      <c r="G22" s="104"/>
      <c r="H22" s="105"/>
      <c r="I22" s="104"/>
      <c r="J22" s="106"/>
      <c r="K22" s="104"/>
      <c r="L22" s="104"/>
      <c r="M22" s="104"/>
      <c r="N22" s="104"/>
      <c r="O22" s="104"/>
      <c r="P22" s="107"/>
      <c r="Q22" s="1625" t="s">
        <v>626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644" t="s">
        <v>316</v>
      </c>
      <c r="R23" s="1700"/>
      <c r="S23" s="1645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SUM(E11:E22)</f>
        <v>2.5</v>
      </c>
      <c r="F24" s="113">
        <f>SUM(F11:F22)</f>
        <v>2.5</v>
      </c>
      <c r="G24" s="113">
        <f>SUM(G11:G22)</f>
        <v>2.5</v>
      </c>
      <c r="H24" s="113">
        <f>SUM(H11:H22)</f>
        <v>2.5</v>
      </c>
      <c r="I24" s="113">
        <f t="shared" ref="I24:P24" si="0">SUM(I11:I22)</f>
        <v>0</v>
      </c>
      <c r="J24" s="113">
        <f t="shared" si="0"/>
        <v>0</v>
      </c>
      <c r="K24" s="113">
        <f t="shared" si="0"/>
        <v>0</v>
      </c>
      <c r="L24" s="113">
        <f t="shared" si="0"/>
        <v>20</v>
      </c>
      <c r="M24" s="113">
        <f t="shared" si="0"/>
        <v>5</v>
      </c>
      <c r="N24" s="113">
        <f t="shared" si="0"/>
        <v>12.5</v>
      </c>
      <c r="O24" s="113">
        <f t="shared" si="0"/>
        <v>17.5</v>
      </c>
      <c r="P24" s="113">
        <f t="shared" si="0"/>
        <v>35</v>
      </c>
      <c r="Q24" s="1723" t="s">
        <v>317</v>
      </c>
      <c r="R24" s="1772"/>
      <c r="S24" s="1773"/>
    </row>
    <row r="25" spans="1:19" x14ac:dyDescent="0.35">
      <c r="A25" s="1630"/>
      <c r="B25" s="1631"/>
      <c r="C25" s="1632"/>
      <c r="D25" s="188" t="s">
        <v>106</v>
      </c>
      <c r="E25" s="115">
        <f>+E24</f>
        <v>2.5</v>
      </c>
      <c r="F25" s="115">
        <f>+E24+F24</f>
        <v>5</v>
      </c>
      <c r="G25" s="115">
        <f>+E24+F24+G24</f>
        <v>7.5</v>
      </c>
      <c r="H25" s="115">
        <f>+E24+F24+G24+H24</f>
        <v>10</v>
      </c>
      <c r="I25" s="115">
        <f>+E24+F24+G24+H24+I24</f>
        <v>10</v>
      </c>
      <c r="J25" s="115">
        <f>+E24+F24+G24+H24+I24+J24</f>
        <v>10</v>
      </c>
      <c r="K25" s="115">
        <f>+E24+F24+G24+H24+I24+J24+K24</f>
        <v>10</v>
      </c>
      <c r="L25" s="115">
        <f>+E24+F24+G24+H24+I24+J24+K24+L24</f>
        <v>30</v>
      </c>
      <c r="M25" s="115">
        <f>+E24+F24+G24+H24+I24+J24+K24+L24+M24</f>
        <v>35</v>
      </c>
      <c r="N25" s="115">
        <f>+E24+F24+G24+H24+I24+K24+L24+M24+N24</f>
        <v>47.5</v>
      </c>
      <c r="O25" s="115">
        <f>+E24+F24+G24+H24+I24+J24+K24+L24+M24+N24+O24</f>
        <v>65</v>
      </c>
      <c r="P25" s="114">
        <f>+E24+F24+G24+H24+I24+J24+K24+L24+M24+N24+O24+P24</f>
        <v>100</v>
      </c>
      <c r="Q25" s="1633"/>
      <c r="R25" s="1892"/>
      <c r="S25" s="1634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796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797</v>
      </c>
      <c r="R27" s="215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722</v>
      </c>
      <c r="R31" s="1978"/>
      <c r="S31" s="1978"/>
    </row>
  </sheetData>
  <mergeCells count="44">
    <mergeCell ref="Q30:S30"/>
    <mergeCell ref="Q31:S31"/>
    <mergeCell ref="Q5:S5"/>
    <mergeCell ref="A17:C17"/>
    <mergeCell ref="A9:C10"/>
    <mergeCell ref="E9:P9"/>
    <mergeCell ref="Q10:R10"/>
    <mergeCell ref="A11:C11"/>
    <mergeCell ref="Q11:R11"/>
    <mergeCell ref="A12:C12"/>
    <mergeCell ref="A13:C13"/>
    <mergeCell ref="Q13:R13"/>
    <mergeCell ref="A14:C14"/>
    <mergeCell ref="A15:C15"/>
    <mergeCell ref="A20:C20"/>
    <mergeCell ref="Q20:R20"/>
    <mergeCell ref="A1:S1"/>
    <mergeCell ref="A2:S2"/>
    <mergeCell ref="A3:B4"/>
    <mergeCell ref="C3:S4"/>
    <mergeCell ref="Q28:S28"/>
    <mergeCell ref="C7:P7"/>
    <mergeCell ref="Q6:S6"/>
    <mergeCell ref="Q8:S8"/>
    <mergeCell ref="A7:B8"/>
    <mergeCell ref="A5:B6"/>
    <mergeCell ref="C5:P6"/>
    <mergeCell ref="A16:C16"/>
    <mergeCell ref="A18:C18"/>
    <mergeCell ref="Q18:S18"/>
    <mergeCell ref="A19:C19"/>
    <mergeCell ref="Q19:R19"/>
    <mergeCell ref="A21:C21"/>
    <mergeCell ref="Q21:R21"/>
    <mergeCell ref="A22:C22"/>
    <mergeCell ref="Q22:S22"/>
    <mergeCell ref="A26:C27"/>
    <mergeCell ref="Q26:R26"/>
    <mergeCell ref="S26:S27"/>
    <mergeCell ref="A23:C23"/>
    <mergeCell ref="Q23:S23"/>
    <mergeCell ref="A24:C25"/>
    <mergeCell ref="Q24:S24"/>
    <mergeCell ref="Q25:S2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36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27"/>
  <sheetViews>
    <sheetView view="pageLayout" zoomScale="80" zoomScaleNormal="80" zoomScalePageLayoutView="80" workbookViewId="0">
      <selection activeCell="S10" sqref="S10"/>
    </sheetView>
  </sheetViews>
  <sheetFormatPr defaultColWidth="8.75" defaultRowHeight="21" x14ac:dyDescent="0.35"/>
  <cols>
    <col min="1" max="1" width="8.75" style="15"/>
    <col min="2" max="2" width="17.125" style="15" customWidth="1"/>
    <col min="3" max="3" width="33.25" style="15" customWidth="1"/>
    <col min="4" max="4" width="15.375" style="15" bestFit="1" customWidth="1"/>
    <col min="5" max="5" width="4.25" style="15" bestFit="1" customWidth="1"/>
    <col min="6" max="6" width="4.375" style="15" bestFit="1" customWidth="1"/>
    <col min="7" max="7" width="4" style="15" customWidth="1"/>
    <col min="8" max="8" width="4.25" style="15" bestFit="1" customWidth="1"/>
    <col min="9" max="9" width="4.375" style="15" bestFit="1" customWidth="1"/>
    <col min="10" max="10" width="3.625" style="15" customWidth="1"/>
    <col min="11" max="11" width="4" style="15" customWidth="1"/>
    <col min="12" max="12" width="4.375" style="15" bestFit="1" customWidth="1"/>
    <col min="13" max="14" width="4.25" style="15" bestFit="1" customWidth="1"/>
    <col min="15" max="15" width="3.625" style="15" customWidth="1"/>
    <col min="16" max="16" width="4.25" style="15" bestFit="1" customWidth="1"/>
    <col min="17" max="17" width="8.75" style="15"/>
    <col min="18" max="18" width="25.75" style="15" customWidth="1"/>
    <col min="19" max="19" width="26.3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364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774</v>
      </c>
      <c r="B5" s="1684"/>
      <c r="C5" s="1711" t="s">
        <v>1051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ht="21.75" customHeight="1" x14ac:dyDescent="0.35">
      <c r="A6" s="1982"/>
      <c r="B6" s="1983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431</v>
      </c>
      <c r="R6" s="1709"/>
      <c r="S6" s="1710"/>
    </row>
    <row r="7" spans="1:19" x14ac:dyDescent="0.35">
      <c r="A7" s="1786" t="s">
        <v>99</v>
      </c>
      <c r="B7" s="1787"/>
      <c r="C7" s="1651" t="s">
        <v>318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890" t="s">
        <v>616</v>
      </c>
      <c r="R7" s="458"/>
      <c r="S7" s="91"/>
    </row>
    <row r="8" spans="1:19" ht="21.75" thickBot="1" x14ac:dyDescent="0.4">
      <c r="A8" s="1648"/>
      <c r="B8" s="1649"/>
      <c r="C8" s="1136" t="s">
        <v>319</v>
      </c>
      <c r="D8" s="1136"/>
      <c r="E8" s="1136"/>
      <c r="F8" s="1136"/>
      <c r="G8" s="1136"/>
      <c r="H8" s="1136"/>
      <c r="I8" s="1136"/>
      <c r="J8" s="1136"/>
      <c r="K8" s="1136"/>
      <c r="L8" s="1136"/>
      <c r="M8" s="1136"/>
      <c r="N8" s="1136"/>
      <c r="O8" s="1136"/>
      <c r="P8" s="1138"/>
      <c r="Q8" s="1653" t="s">
        <v>93</v>
      </c>
      <c r="R8" s="1736"/>
      <c r="S8" s="1654"/>
    </row>
    <row r="9" spans="1:19" ht="21.75" thickBot="1" x14ac:dyDescent="0.4">
      <c r="A9" s="1655" t="s">
        <v>619</v>
      </c>
      <c r="B9" s="1656"/>
      <c r="C9" s="1656"/>
      <c r="D9" s="1036" t="s">
        <v>603</v>
      </c>
      <c r="E9" s="1660" t="s">
        <v>533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2251" t="s">
        <v>1072</v>
      </c>
      <c r="R10" s="2252"/>
      <c r="S10" s="1114" t="s">
        <v>992</v>
      </c>
    </row>
    <row r="11" spans="1:19" ht="21.75" thickBot="1" x14ac:dyDescent="0.4">
      <c r="A11" s="1662" t="s">
        <v>689</v>
      </c>
      <c r="B11" s="1663"/>
      <c r="C11" s="1664"/>
      <c r="D11" s="212">
        <v>10</v>
      </c>
      <c r="E11" s="360"/>
      <c r="F11" s="361">
        <v>5</v>
      </c>
      <c r="G11" s="410">
        <v>5</v>
      </c>
      <c r="H11" s="230"/>
      <c r="I11" s="229"/>
      <c r="J11" s="231"/>
      <c r="K11" s="229"/>
      <c r="L11" s="229"/>
      <c r="M11" s="229"/>
      <c r="N11" s="229"/>
      <c r="O11" s="229"/>
      <c r="P11" s="232"/>
      <c r="Q11" s="1737" t="s">
        <v>1100</v>
      </c>
      <c r="R11" s="1738"/>
      <c r="S11" s="374"/>
    </row>
    <row r="12" spans="1:19" ht="21.75" thickBot="1" x14ac:dyDescent="0.4">
      <c r="A12" s="1641" t="s">
        <v>952</v>
      </c>
      <c r="B12" s="1642"/>
      <c r="C12" s="1643"/>
      <c r="D12" s="213">
        <v>20</v>
      </c>
      <c r="E12" s="233"/>
      <c r="F12" s="366"/>
      <c r="G12" s="340">
        <v>10</v>
      </c>
      <c r="H12" s="350">
        <v>10</v>
      </c>
      <c r="I12" s="365"/>
      <c r="J12" s="367"/>
      <c r="K12" s="233"/>
      <c r="L12" s="233"/>
      <c r="M12" s="233"/>
      <c r="N12" s="233"/>
      <c r="O12" s="233"/>
      <c r="P12" s="238"/>
      <c r="Q12" s="336" t="s">
        <v>541</v>
      </c>
      <c r="R12" s="337"/>
      <c r="S12" s="506"/>
    </row>
    <row r="13" spans="1:19" x14ac:dyDescent="0.35">
      <c r="A13" s="1635" t="s">
        <v>868</v>
      </c>
      <c r="B13" s="1636"/>
      <c r="C13" s="1637"/>
      <c r="D13" s="214">
        <v>20</v>
      </c>
      <c r="E13" s="93"/>
      <c r="F13" s="244"/>
      <c r="G13" s="239"/>
      <c r="H13" s="240"/>
      <c r="I13" s="239"/>
      <c r="J13" s="241"/>
      <c r="K13" s="239"/>
      <c r="L13" s="350">
        <v>20</v>
      </c>
      <c r="M13" s="93"/>
      <c r="N13" s="93"/>
      <c r="O13" s="93"/>
      <c r="P13" s="94"/>
      <c r="Q13" s="1644" t="s">
        <v>724</v>
      </c>
      <c r="R13" s="1700"/>
      <c r="S13" s="201"/>
    </row>
    <row r="14" spans="1:19" ht="21.75" thickBot="1" x14ac:dyDescent="0.4">
      <c r="A14" s="2239" t="s">
        <v>869</v>
      </c>
      <c r="B14" s="1636"/>
      <c r="C14" s="1637"/>
      <c r="D14" s="214"/>
      <c r="E14" s="93"/>
      <c r="F14" s="244"/>
      <c r="G14" s="93"/>
      <c r="H14" s="244"/>
      <c r="I14" s="93"/>
      <c r="J14" s="241"/>
      <c r="K14" s="239"/>
      <c r="L14" s="93"/>
      <c r="M14" s="93"/>
      <c r="N14" s="93"/>
      <c r="O14" s="93"/>
      <c r="P14" s="94"/>
      <c r="Q14" s="89"/>
      <c r="R14" s="90"/>
      <c r="S14" s="91"/>
    </row>
    <row r="15" spans="1:19" ht="21.75" thickBot="1" x14ac:dyDescent="0.4">
      <c r="A15" s="2239" t="s">
        <v>870</v>
      </c>
      <c r="B15" s="1636"/>
      <c r="C15" s="1637"/>
      <c r="D15" s="214"/>
      <c r="E15" s="93"/>
      <c r="F15" s="244"/>
      <c r="G15" s="93"/>
      <c r="H15" s="244"/>
      <c r="I15" s="93"/>
      <c r="J15" s="245"/>
      <c r="K15" s="93"/>
      <c r="L15" s="93"/>
      <c r="M15" s="93"/>
      <c r="N15" s="93"/>
      <c r="O15" s="93"/>
      <c r="P15" s="94"/>
      <c r="Q15" s="336" t="s">
        <v>542</v>
      </c>
      <c r="R15" s="337"/>
      <c r="S15" s="506"/>
    </row>
    <row r="16" spans="1:19" x14ac:dyDescent="0.35">
      <c r="A16" s="2029" t="s">
        <v>1008</v>
      </c>
      <c r="B16" s="2030"/>
      <c r="C16" s="2031"/>
      <c r="D16" s="214">
        <v>15</v>
      </c>
      <c r="E16" s="239"/>
      <c r="F16" s="240"/>
      <c r="G16" s="239"/>
      <c r="H16" s="240"/>
      <c r="I16" s="239"/>
      <c r="J16" s="241"/>
      <c r="K16" s="239"/>
      <c r="L16" s="350">
        <v>15</v>
      </c>
      <c r="M16" s="239"/>
      <c r="N16" s="239"/>
      <c r="O16" s="239"/>
      <c r="P16" s="243"/>
      <c r="Q16" s="135" t="s">
        <v>182</v>
      </c>
      <c r="R16" s="222"/>
      <c r="S16" s="201"/>
    </row>
    <row r="17" spans="1:19" ht="21.75" thickBot="1" x14ac:dyDescent="0.4">
      <c r="A17" s="1219" t="s">
        <v>1009</v>
      </c>
      <c r="B17" s="887"/>
      <c r="C17" s="887"/>
      <c r="D17" s="586"/>
      <c r="E17" s="586"/>
      <c r="F17" s="586"/>
      <c r="G17" s="586"/>
      <c r="H17" s="586"/>
      <c r="I17" s="586"/>
      <c r="J17" s="586"/>
      <c r="K17" s="586"/>
      <c r="L17" s="586"/>
      <c r="M17" s="586"/>
      <c r="N17" s="586"/>
      <c r="O17" s="586"/>
      <c r="P17" s="587"/>
      <c r="Q17" s="89"/>
      <c r="R17" s="90"/>
      <c r="S17" s="91"/>
    </row>
    <row r="18" spans="1:19" ht="21.75" thickBot="1" x14ac:dyDescent="0.4">
      <c r="A18" s="1635" t="s">
        <v>871</v>
      </c>
      <c r="B18" s="1636"/>
      <c r="C18" s="1637"/>
      <c r="D18" s="214">
        <v>20</v>
      </c>
      <c r="E18" s="93"/>
      <c r="F18" s="244"/>
      <c r="G18" s="93"/>
      <c r="H18" s="244"/>
      <c r="I18" s="93"/>
      <c r="J18" s="245"/>
      <c r="K18" s="93"/>
      <c r="L18" s="340">
        <v>10</v>
      </c>
      <c r="M18" s="350">
        <v>10</v>
      </c>
      <c r="N18" s="93"/>
      <c r="O18" s="93"/>
      <c r="P18" s="94"/>
      <c r="Q18" s="1625" t="s">
        <v>537</v>
      </c>
      <c r="R18" s="1699"/>
      <c r="S18" s="1626"/>
    </row>
    <row r="19" spans="1:19" x14ac:dyDescent="0.35">
      <c r="A19" s="1156" t="s">
        <v>872</v>
      </c>
      <c r="B19" s="1117"/>
      <c r="C19" s="1118"/>
      <c r="D19" s="214">
        <v>15</v>
      </c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1725" t="s">
        <v>12</v>
      </c>
      <c r="R19" s="1726"/>
      <c r="S19" s="227" t="s">
        <v>13</v>
      </c>
    </row>
    <row r="20" spans="1:19" x14ac:dyDescent="0.35">
      <c r="A20" s="1156" t="s">
        <v>873</v>
      </c>
      <c r="B20" s="1117"/>
      <c r="C20" s="1118"/>
      <c r="D20" s="214"/>
      <c r="E20" s="93"/>
      <c r="F20" s="244"/>
      <c r="G20" s="93"/>
      <c r="H20" s="244"/>
      <c r="I20" s="93"/>
      <c r="J20" s="245"/>
      <c r="K20" s="93"/>
      <c r="L20" s="93"/>
      <c r="M20" s="93"/>
      <c r="N20" s="93"/>
      <c r="O20" s="340">
        <v>5</v>
      </c>
      <c r="P20" s="94"/>
      <c r="Q20" s="2159" t="s">
        <v>201</v>
      </c>
      <c r="R20" s="1985"/>
      <c r="S20" s="102" t="s">
        <v>320</v>
      </c>
    </row>
    <row r="21" spans="1:19" ht="21.75" thickBot="1" x14ac:dyDescent="0.4">
      <c r="A21" s="1156" t="s">
        <v>874</v>
      </c>
      <c r="B21" s="1117"/>
      <c r="C21" s="1118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340">
        <v>2.5</v>
      </c>
      <c r="P21" s="350">
        <v>2.5</v>
      </c>
      <c r="Q21" s="1732" t="s">
        <v>14</v>
      </c>
      <c r="R21" s="1733"/>
      <c r="S21" s="591">
        <v>0</v>
      </c>
    </row>
    <row r="22" spans="1:19" ht="21.75" thickBot="1" x14ac:dyDescent="0.4">
      <c r="A22" s="1156" t="s">
        <v>875</v>
      </c>
      <c r="B22" s="1117"/>
      <c r="C22" s="1118"/>
      <c r="D22" s="179"/>
      <c r="E22" s="99"/>
      <c r="F22" s="100"/>
      <c r="G22" s="99"/>
      <c r="H22" s="100"/>
      <c r="I22" s="99"/>
      <c r="J22" s="101"/>
      <c r="K22" s="99"/>
      <c r="L22" s="99"/>
      <c r="M22" s="99"/>
      <c r="N22" s="99"/>
      <c r="O22" s="99"/>
      <c r="P22" s="340">
        <v>5</v>
      </c>
      <c r="Q22" s="1625" t="s">
        <v>585</v>
      </c>
      <c r="R22" s="1699"/>
      <c r="S22" s="1626"/>
    </row>
    <row r="23" spans="1:19" x14ac:dyDescent="0.35">
      <c r="A23" s="2250" t="s">
        <v>98</v>
      </c>
      <c r="B23" s="1801"/>
      <c r="C23" s="1802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2050"/>
      <c r="R23" s="2242"/>
      <c r="S23" s="2051"/>
    </row>
    <row r="24" spans="1:19" x14ac:dyDescent="0.35">
      <c r="A24" s="2247" t="s">
        <v>519</v>
      </c>
      <c r="B24" s="2248"/>
      <c r="C24" s="2249"/>
      <c r="D24" s="185" t="s">
        <v>105</v>
      </c>
      <c r="E24" s="113">
        <f t="shared" ref="E24:P24" si="0">SUM(E11:E22)</f>
        <v>0</v>
      </c>
      <c r="F24" s="113">
        <f t="shared" si="0"/>
        <v>5</v>
      </c>
      <c r="G24" s="113">
        <f t="shared" si="0"/>
        <v>15</v>
      </c>
      <c r="H24" s="113">
        <f t="shared" si="0"/>
        <v>10</v>
      </c>
      <c r="I24" s="113">
        <f t="shared" si="0"/>
        <v>0</v>
      </c>
      <c r="J24" s="113">
        <f t="shared" si="0"/>
        <v>0</v>
      </c>
      <c r="K24" s="113">
        <f t="shared" si="0"/>
        <v>0</v>
      </c>
      <c r="L24" s="113">
        <f t="shared" si="0"/>
        <v>45</v>
      </c>
      <c r="M24" s="113">
        <f t="shared" si="0"/>
        <v>10</v>
      </c>
      <c r="N24" s="113">
        <f t="shared" si="0"/>
        <v>0</v>
      </c>
      <c r="O24" s="113">
        <f t="shared" si="0"/>
        <v>7.5</v>
      </c>
      <c r="P24" s="114">
        <f t="shared" si="0"/>
        <v>7.5</v>
      </c>
      <c r="Q24" s="1701"/>
      <c r="R24" s="1702"/>
      <c r="S24" s="1703"/>
    </row>
    <row r="25" spans="1:19" x14ac:dyDescent="0.35">
      <c r="A25" s="1630"/>
      <c r="B25" s="1631"/>
      <c r="C25" s="1632"/>
      <c r="D25" s="188" t="s">
        <v>106</v>
      </c>
      <c r="E25" s="115">
        <f>E24</f>
        <v>0</v>
      </c>
      <c r="F25" s="113">
        <f>SUM(E24:F24)</f>
        <v>5</v>
      </c>
      <c r="G25" s="113">
        <f>SUM(E24:G24)</f>
        <v>20</v>
      </c>
      <c r="H25" s="113">
        <f>SUM(E24:H24)</f>
        <v>30</v>
      </c>
      <c r="I25" s="113">
        <f>SUM(E24:I24)</f>
        <v>30</v>
      </c>
      <c r="J25" s="113">
        <f>SUM(E24:J24)</f>
        <v>30</v>
      </c>
      <c r="K25" s="113">
        <f>SUM(E24:K24)</f>
        <v>30</v>
      </c>
      <c r="L25" s="113">
        <f>SUM(E24:L24)</f>
        <v>75</v>
      </c>
      <c r="M25" s="113">
        <f>SUM(E24:M24)</f>
        <v>85</v>
      </c>
      <c r="N25" s="113">
        <f>SUM(E24:N24)</f>
        <v>85</v>
      </c>
      <c r="O25" s="113">
        <f>SUM(E24:O24)</f>
        <v>92.5</v>
      </c>
      <c r="P25" s="114">
        <f>SUM(E24:P24)</f>
        <v>100</v>
      </c>
      <c r="Q25" s="1704"/>
      <c r="R25" s="1705"/>
      <c r="S25" s="1706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617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/>
      <c r="R27" s="215"/>
      <c r="S27" s="1621"/>
    </row>
  </sheetData>
  <mergeCells count="36">
    <mergeCell ref="Q8:S8"/>
    <mergeCell ref="A7:B8"/>
    <mergeCell ref="A5:B6"/>
    <mergeCell ref="C5:P6"/>
    <mergeCell ref="Q18:S18"/>
    <mergeCell ref="Q5:S5"/>
    <mergeCell ref="A9:C10"/>
    <mergeCell ref="E9:P9"/>
    <mergeCell ref="Q10:R10"/>
    <mergeCell ref="A11:C11"/>
    <mergeCell ref="Q11:R11"/>
    <mergeCell ref="A12:C12"/>
    <mergeCell ref="A16:C16"/>
    <mergeCell ref="Q13:R13"/>
    <mergeCell ref="A18:C18"/>
    <mergeCell ref="A13:C13"/>
    <mergeCell ref="A1:S1"/>
    <mergeCell ref="A2:S2"/>
    <mergeCell ref="A3:B4"/>
    <mergeCell ref="C3:S4"/>
    <mergeCell ref="C7:P7"/>
    <mergeCell ref="Q6:S6"/>
    <mergeCell ref="A24:C25"/>
    <mergeCell ref="Q26:R26"/>
    <mergeCell ref="S26:S27"/>
    <mergeCell ref="Q23:S23"/>
    <mergeCell ref="Q24:S24"/>
    <mergeCell ref="Q25:S25"/>
    <mergeCell ref="A26:C27"/>
    <mergeCell ref="A23:C23"/>
    <mergeCell ref="A14:C14"/>
    <mergeCell ref="A15:C15"/>
    <mergeCell ref="Q21:R21"/>
    <mergeCell ref="Q22:S22"/>
    <mergeCell ref="Q19:R19"/>
    <mergeCell ref="Q20:R2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37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1"/>
  <sheetViews>
    <sheetView view="pageLayout" zoomScale="80" zoomScaleNormal="90" zoomScalePageLayoutView="80" workbookViewId="0">
      <selection activeCell="Q11" sqref="Q11:R11"/>
    </sheetView>
  </sheetViews>
  <sheetFormatPr defaultColWidth="8.75" defaultRowHeight="21" x14ac:dyDescent="0.35"/>
  <cols>
    <col min="1" max="1" width="8.75" style="15"/>
    <col min="2" max="2" width="17.125" style="15" customWidth="1"/>
    <col min="3" max="3" width="33.25" style="15" customWidth="1"/>
    <col min="4" max="4" width="15.375" style="15" bestFit="1" customWidth="1"/>
    <col min="5" max="5" width="4.25" style="15" bestFit="1" customWidth="1"/>
    <col min="6" max="6" width="4.375" style="15" bestFit="1" customWidth="1"/>
    <col min="7" max="7" width="4" style="15" customWidth="1"/>
    <col min="8" max="8" width="4.25" style="15" bestFit="1" customWidth="1"/>
    <col min="9" max="9" width="4.375" style="15" bestFit="1" customWidth="1"/>
    <col min="10" max="10" width="3.625" style="15" customWidth="1"/>
    <col min="11" max="11" width="4" style="15" customWidth="1"/>
    <col min="12" max="12" width="4.375" style="15" bestFit="1" customWidth="1"/>
    <col min="13" max="14" width="4.25" style="15" bestFit="1" customWidth="1"/>
    <col min="15" max="15" width="3.625" style="15" customWidth="1"/>
    <col min="16" max="16" width="4.25" style="15" bestFit="1" customWidth="1"/>
    <col min="17" max="17" width="8.75" style="15"/>
    <col min="18" max="18" width="25.75" style="15" customWidth="1"/>
    <col min="19" max="19" width="26.3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515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365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100</v>
      </c>
      <c r="B5" s="1684"/>
      <c r="C5" s="1711" t="s">
        <v>1052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ht="21.75" customHeight="1" x14ac:dyDescent="0.35">
      <c r="A6" s="1982"/>
      <c r="B6" s="1983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321</v>
      </c>
      <c r="R6" s="1709"/>
      <c r="S6" s="1710"/>
    </row>
    <row r="7" spans="1:19" ht="21" customHeight="1" x14ac:dyDescent="0.35">
      <c r="A7" s="1786" t="s">
        <v>99</v>
      </c>
      <c r="B7" s="1787"/>
      <c r="C7" s="2257" t="s">
        <v>1010</v>
      </c>
      <c r="D7" s="2258"/>
      <c r="E7" s="2258"/>
      <c r="F7" s="2258"/>
      <c r="G7" s="2258"/>
      <c r="H7" s="2258"/>
      <c r="I7" s="2258"/>
      <c r="J7" s="2258"/>
      <c r="K7" s="2258"/>
      <c r="L7" s="2258"/>
      <c r="M7" s="2258"/>
      <c r="N7" s="2258"/>
      <c r="O7" s="2258"/>
      <c r="P7" s="2259"/>
      <c r="Q7" s="89" t="s">
        <v>616</v>
      </c>
      <c r="R7" s="90"/>
      <c r="S7" s="91"/>
    </row>
    <row r="8" spans="1:19" ht="21.75" customHeight="1" thickBot="1" x14ac:dyDescent="0.4">
      <c r="A8" s="1648"/>
      <c r="B8" s="1649"/>
      <c r="C8" s="2180"/>
      <c r="D8" s="2181"/>
      <c r="E8" s="2181"/>
      <c r="F8" s="2181"/>
      <c r="G8" s="2181"/>
      <c r="H8" s="2181"/>
      <c r="I8" s="2181"/>
      <c r="J8" s="2181"/>
      <c r="K8" s="2181"/>
      <c r="L8" s="2181"/>
      <c r="M8" s="2181"/>
      <c r="N8" s="2181"/>
      <c r="O8" s="2181"/>
      <c r="P8" s="218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865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337"/>
      <c r="S9" s="338" t="s">
        <v>535</v>
      </c>
    </row>
    <row r="10" spans="1:19" x14ac:dyDescent="0.35">
      <c r="A10" s="1657"/>
      <c r="B10" s="1658"/>
      <c r="C10" s="1866"/>
      <c r="D10" s="199" t="s">
        <v>521</v>
      </c>
      <c r="E10" s="223" t="s">
        <v>0</v>
      </c>
      <c r="F10" s="891" t="s">
        <v>1</v>
      </c>
      <c r="G10" s="892" t="s">
        <v>2</v>
      </c>
      <c r="H10" s="223" t="s">
        <v>3</v>
      </c>
      <c r="I10" s="223" t="s">
        <v>4</v>
      </c>
      <c r="J10" s="223" t="s">
        <v>5</v>
      </c>
      <c r="K10" s="223" t="s">
        <v>6</v>
      </c>
      <c r="L10" s="223" t="s">
        <v>7</v>
      </c>
      <c r="M10" s="223" t="s">
        <v>8</v>
      </c>
      <c r="N10" s="223" t="s">
        <v>9</v>
      </c>
      <c r="O10" s="223" t="s">
        <v>10</v>
      </c>
      <c r="P10" s="98" t="s">
        <v>11</v>
      </c>
      <c r="Q10" s="2183" t="s">
        <v>1073</v>
      </c>
      <c r="R10" s="2184"/>
      <c r="S10" s="1114" t="s">
        <v>1075</v>
      </c>
    </row>
    <row r="11" spans="1:19" x14ac:dyDescent="0.35">
      <c r="A11" s="2153" t="s">
        <v>692</v>
      </c>
      <c r="B11" s="2154"/>
      <c r="C11" s="2155"/>
      <c r="D11" s="212">
        <v>20</v>
      </c>
      <c r="E11" s="365"/>
      <c r="F11" s="340">
        <v>10</v>
      </c>
      <c r="G11" s="340">
        <v>10</v>
      </c>
      <c r="H11" s="366"/>
      <c r="I11" s="233"/>
      <c r="J11" s="236"/>
      <c r="K11" s="233"/>
      <c r="L11" s="233"/>
      <c r="M11" s="233"/>
      <c r="N11" s="233"/>
      <c r="O11" s="233"/>
      <c r="P11" s="232"/>
      <c r="Q11" s="2183" t="s">
        <v>1074</v>
      </c>
      <c r="R11" s="2184"/>
      <c r="S11" s="1220"/>
    </row>
    <row r="12" spans="1:19" x14ac:dyDescent="0.35">
      <c r="A12" s="1641" t="s">
        <v>690</v>
      </c>
      <c r="B12" s="1642"/>
      <c r="C12" s="1643"/>
      <c r="D12" s="1134">
        <v>15</v>
      </c>
      <c r="E12" s="93"/>
      <c r="F12" s="240"/>
      <c r="G12" s="295">
        <v>7.5</v>
      </c>
      <c r="H12" s="299">
        <v>7.5</v>
      </c>
      <c r="I12" s="93"/>
      <c r="J12" s="245"/>
      <c r="K12" s="93"/>
      <c r="L12" s="93"/>
      <c r="M12" s="93"/>
      <c r="N12" s="93"/>
      <c r="O12" s="93"/>
      <c r="P12" s="94"/>
      <c r="Q12" s="1723"/>
      <c r="R12" s="1724"/>
      <c r="S12" s="200"/>
    </row>
    <row r="13" spans="1:19" ht="21.75" thickBot="1" x14ac:dyDescent="0.4">
      <c r="A13" s="2153" t="s">
        <v>876</v>
      </c>
      <c r="B13" s="2154"/>
      <c r="C13" s="2155"/>
      <c r="D13" s="286">
        <v>20</v>
      </c>
      <c r="E13" s="233"/>
      <c r="F13" s="234"/>
      <c r="G13" s="365"/>
      <c r="H13" s="366"/>
      <c r="I13" s="365"/>
      <c r="J13" s="367"/>
      <c r="K13" s="365"/>
      <c r="L13" s="365"/>
      <c r="M13" s="365"/>
      <c r="N13" s="365"/>
      <c r="O13" s="365"/>
      <c r="P13" s="368"/>
      <c r="Q13" s="1737"/>
      <c r="R13" s="1738"/>
      <c r="S13" s="374"/>
    </row>
    <row r="14" spans="1:19" ht="21.75" thickBot="1" x14ac:dyDescent="0.4">
      <c r="A14" s="2239" t="s">
        <v>877</v>
      </c>
      <c r="B14" s="1636"/>
      <c r="C14" s="1637"/>
      <c r="D14" s="213"/>
      <c r="E14" s="233"/>
      <c r="F14" s="234"/>
      <c r="G14" s="233"/>
      <c r="H14" s="234"/>
      <c r="I14" s="1012">
        <v>5</v>
      </c>
      <c r="J14" s="93"/>
      <c r="K14" s="233"/>
      <c r="L14" s="233"/>
      <c r="M14" s="233"/>
      <c r="N14" s="233"/>
      <c r="O14" s="365"/>
      <c r="P14" s="368"/>
      <c r="Q14" s="336" t="s">
        <v>541</v>
      </c>
      <c r="R14" s="337"/>
      <c r="S14" s="506"/>
    </row>
    <row r="15" spans="1:19" x14ac:dyDescent="0.35">
      <c r="A15" s="2239" t="s">
        <v>878</v>
      </c>
      <c r="B15" s="1636"/>
      <c r="C15" s="1637"/>
      <c r="D15" s="214"/>
      <c r="E15" s="93"/>
      <c r="F15" s="244"/>
      <c r="G15" s="93"/>
      <c r="H15" s="244"/>
      <c r="I15" s="93"/>
      <c r="J15" s="245"/>
      <c r="K15" s="299">
        <v>5</v>
      </c>
      <c r="L15" s="93"/>
      <c r="M15" s="93"/>
      <c r="N15" s="93"/>
      <c r="O15" s="239"/>
      <c r="P15" s="243"/>
      <c r="Q15" s="1644" t="s">
        <v>724</v>
      </c>
      <c r="R15" s="1700"/>
      <c r="S15" s="201"/>
    </row>
    <row r="16" spans="1:19" ht="21.75" thickBot="1" x14ac:dyDescent="0.4">
      <c r="A16" s="2239" t="s">
        <v>879</v>
      </c>
      <c r="B16" s="1636"/>
      <c r="C16" s="1637"/>
      <c r="D16" s="214"/>
      <c r="E16" s="93"/>
      <c r="F16" s="244"/>
      <c r="G16" s="93"/>
      <c r="H16" s="244"/>
      <c r="I16" s="93"/>
      <c r="J16" s="245"/>
      <c r="K16" s="93"/>
      <c r="L16" s="93"/>
      <c r="M16" s="299">
        <v>5</v>
      </c>
      <c r="N16" s="239"/>
      <c r="O16" s="93"/>
      <c r="P16" s="94"/>
      <c r="Q16" s="89"/>
      <c r="R16" s="90"/>
      <c r="S16" s="91"/>
    </row>
    <row r="17" spans="1:19" ht="21.75" thickBot="1" x14ac:dyDescent="0.4">
      <c r="A17" s="2239" t="s">
        <v>880</v>
      </c>
      <c r="B17" s="1636"/>
      <c r="C17" s="1637"/>
      <c r="D17" s="214"/>
      <c r="E17" s="93"/>
      <c r="F17" s="244"/>
      <c r="G17" s="93"/>
      <c r="H17" s="244"/>
      <c r="I17" s="93"/>
      <c r="J17" s="245"/>
      <c r="K17" s="93"/>
      <c r="L17" s="93"/>
      <c r="M17" s="93"/>
      <c r="N17" s="93"/>
      <c r="O17" s="299">
        <v>5</v>
      </c>
      <c r="P17" s="94"/>
      <c r="Q17" s="336" t="s">
        <v>542</v>
      </c>
      <c r="R17" s="337"/>
      <c r="S17" s="506"/>
    </row>
    <row r="18" spans="1:19" x14ac:dyDescent="0.35">
      <c r="A18" s="1635" t="s">
        <v>882</v>
      </c>
      <c r="B18" s="1636"/>
      <c r="C18" s="1637"/>
      <c r="D18" s="214">
        <v>15</v>
      </c>
      <c r="E18" s="239"/>
      <c r="F18" s="240"/>
      <c r="G18" s="239"/>
      <c r="H18" s="240"/>
      <c r="I18" s="239"/>
      <c r="J18" s="241"/>
      <c r="K18" s="239"/>
      <c r="L18" s="239"/>
      <c r="M18" s="239"/>
      <c r="N18" s="239"/>
      <c r="O18" s="239"/>
      <c r="P18" s="243"/>
      <c r="Q18" s="135" t="s">
        <v>182</v>
      </c>
      <c r="R18" s="222"/>
      <c r="S18" s="201"/>
    </row>
    <row r="19" spans="1:19" ht="21.75" thickBot="1" x14ac:dyDescent="0.4">
      <c r="A19" s="2239" t="s">
        <v>877</v>
      </c>
      <c r="B19" s="1636"/>
      <c r="C19" s="1637"/>
      <c r="D19" s="214"/>
      <c r="E19" s="93"/>
      <c r="F19" s="244"/>
      <c r="G19" s="93"/>
      <c r="H19" s="244"/>
      <c r="I19" s="93"/>
      <c r="J19" s="245"/>
      <c r="K19" s="299">
        <v>5</v>
      </c>
      <c r="L19" s="93"/>
      <c r="M19" s="93"/>
      <c r="N19" s="93"/>
      <c r="O19" s="93"/>
      <c r="P19" s="94"/>
      <c r="Q19" s="89"/>
      <c r="R19" s="90"/>
      <c r="S19" s="91"/>
    </row>
    <row r="20" spans="1:19" ht="21.75" thickBot="1" x14ac:dyDescent="0.4">
      <c r="A20" s="1156" t="s">
        <v>878</v>
      </c>
      <c r="B20" s="1117"/>
      <c r="C20" s="1118"/>
      <c r="D20" s="214"/>
      <c r="E20" s="93"/>
      <c r="F20" s="244"/>
      <c r="G20" s="93"/>
      <c r="H20" s="244"/>
      <c r="I20" s="93"/>
      <c r="J20" s="245"/>
      <c r="K20" s="93"/>
      <c r="L20" s="93"/>
      <c r="M20" s="299">
        <v>5</v>
      </c>
      <c r="N20" s="93"/>
      <c r="O20" s="93"/>
      <c r="P20" s="94"/>
      <c r="Q20" s="1625" t="s">
        <v>537</v>
      </c>
      <c r="R20" s="1699"/>
      <c r="S20" s="1626"/>
    </row>
    <row r="21" spans="1:19" x14ac:dyDescent="0.35">
      <c r="A21" s="2239" t="s">
        <v>879</v>
      </c>
      <c r="B21" s="1636"/>
      <c r="C21" s="1637"/>
      <c r="D21" s="214"/>
      <c r="E21" s="93"/>
      <c r="F21" s="244"/>
      <c r="G21" s="93"/>
      <c r="H21" s="244"/>
      <c r="I21" s="93"/>
      <c r="J21" s="245"/>
      <c r="K21" s="93"/>
      <c r="L21" s="93"/>
      <c r="M21" s="93"/>
      <c r="N21" s="93"/>
      <c r="O21" s="299">
        <v>5</v>
      </c>
      <c r="P21" s="94"/>
      <c r="Q21" s="1725" t="s">
        <v>12</v>
      </c>
      <c r="R21" s="1726"/>
      <c r="S21" s="227" t="s">
        <v>13</v>
      </c>
    </row>
    <row r="22" spans="1:19" x14ac:dyDescent="0.35">
      <c r="A22" s="1635" t="s">
        <v>881</v>
      </c>
      <c r="B22" s="1636"/>
      <c r="C22" s="1637"/>
      <c r="D22" s="179">
        <v>15</v>
      </c>
      <c r="E22" s="99"/>
      <c r="F22" s="100"/>
      <c r="G22" s="99"/>
      <c r="H22" s="100"/>
      <c r="I22" s="99"/>
      <c r="J22" s="101"/>
      <c r="K22" s="99"/>
      <c r="L22" s="99"/>
      <c r="M22" s="99"/>
      <c r="N22" s="99"/>
      <c r="O22" s="99"/>
      <c r="P22" s="103"/>
      <c r="Q22" s="2159" t="s">
        <v>320</v>
      </c>
      <c r="R22" s="1985"/>
      <c r="S22" s="102" t="s">
        <v>320</v>
      </c>
    </row>
    <row r="23" spans="1:19" ht="21.75" thickBot="1" x14ac:dyDescent="0.4">
      <c r="A23" s="2239" t="s">
        <v>877</v>
      </c>
      <c r="B23" s="1636"/>
      <c r="C23" s="1637"/>
      <c r="D23" s="179"/>
      <c r="E23" s="99"/>
      <c r="F23" s="100"/>
      <c r="G23" s="99"/>
      <c r="H23" s="100"/>
      <c r="I23" s="99"/>
      <c r="J23" s="101"/>
      <c r="K23" s="299">
        <v>5</v>
      </c>
      <c r="L23" s="99"/>
      <c r="M23" s="99"/>
      <c r="N23" s="99"/>
      <c r="O23" s="99"/>
      <c r="P23" s="103"/>
      <c r="Q23" s="1732" t="s">
        <v>14</v>
      </c>
      <c r="R23" s="1733"/>
      <c r="S23" s="591">
        <v>0</v>
      </c>
    </row>
    <row r="24" spans="1:19" ht="21.75" thickBot="1" x14ac:dyDescent="0.4">
      <c r="A24" s="2239" t="s">
        <v>878</v>
      </c>
      <c r="B24" s="1636"/>
      <c r="C24" s="1637"/>
      <c r="D24" s="214"/>
      <c r="E24" s="93"/>
      <c r="F24" s="244"/>
      <c r="G24" s="93"/>
      <c r="H24" s="244"/>
      <c r="I24" s="93"/>
      <c r="J24" s="245"/>
      <c r="K24" s="93"/>
      <c r="L24" s="93"/>
      <c r="M24" s="299">
        <v>5</v>
      </c>
      <c r="N24" s="93"/>
      <c r="O24" s="93"/>
      <c r="P24" s="94"/>
      <c r="Q24" s="1625" t="s">
        <v>585</v>
      </c>
      <c r="R24" s="1699"/>
      <c r="S24" s="1626"/>
    </row>
    <row r="25" spans="1:19" x14ac:dyDescent="0.35">
      <c r="A25" s="2239" t="s">
        <v>879</v>
      </c>
      <c r="B25" s="1636"/>
      <c r="C25" s="1637"/>
      <c r="D25" s="1221"/>
      <c r="E25" s="561"/>
      <c r="F25" s="1222"/>
      <c r="G25" s="561"/>
      <c r="H25" s="1015"/>
      <c r="I25" s="1014"/>
      <c r="J25" s="1015"/>
      <c r="K25" s="1016"/>
      <c r="L25" s="1016"/>
      <c r="M25" s="1016"/>
      <c r="N25" s="1014"/>
      <c r="O25" s="295">
        <v>5</v>
      </c>
      <c r="P25" s="1013"/>
      <c r="Q25" s="2256" t="s">
        <v>322</v>
      </c>
      <c r="R25" s="1782"/>
      <c r="S25" s="1783"/>
    </row>
    <row r="26" spans="1:19" x14ac:dyDescent="0.35">
      <c r="A26" s="1635" t="s">
        <v>691</v>
      </c>
      <c r="B26" s="1636"/>
      <c r="C26" s="1636"/>
      <c r="D26" s="1223">
        <v>15</v>
      </c>
      <c r="E26" s="518"/>
      <c r="F26" s="518"/>
      <c r="G26" s="518"/>
      <c r="H26" s="518"/>
      <c r="I26" s="518"/>
      <c r="J26" s="518"/>
      <c r="K26" s="518"/>
      <c r="L26" s="518"/>
      <c r="M26" s="518"/>
      <c r="N26" s="518"/>
      <c r="O26" s="518"/>
      <c r="P26" s="1092">
        <v>15</v>
      </c>
      <c r="Q26" s="2253"/>
      <c r="R26" s="2254"/>
      <c r="S26" s="2255"/>
    </row>
    <row r="27" spans="1:19" x14ac:dyDescent="0.35">
      <c r="A27" s="1622" t="s">
        <v>98</v>
      </c>
      <c r="B27" s="1623"/>
      <c r="C27" s="1624"/>
      <c r="D27" s="1116">
        <f>SUM(D11:D26)</f>
        <v>100</v>
      </c>
      <c r="E27" s="109"/>
      <c r="F27" s="110"/>
      <c r="G27" s="109"/>
      <c r="H27" s="110"/>
      <c r="I27" s="109"/>
      <c r="J27" s="110"/>
      <c r="K27" s="111"/>
      <c r="L27" s="111"/>
      <c r="M27" s="111"/>
      <c r="N27" s="111"/>
      <c r="O27" s="111"/>
      <c r="P27" s="112"/>
      <c r="Q27" s="1849"/>
      <c r="R27" s="1849"/>
      <c r="S27" s="1850"/>
    </row>
    <row r="28" spans="1:19" x14ac:dyDescent="0.35">
      <c r="A28" s="1627" t="s">
        <v>519</v>
      </c>
      <c r="B28" s="1628"/>
      <c r="C28" s="1629"/>
      <c r="D28" s="185" t="s">
        <v>105</v>
      </c>
      <c r="E28" s="113">
        <f>SUM(E11:E24)</f>
        <v>0</v>
      </c>
      <c r="F28" s="113">
        <f>SUM(F11:F27)</f>
        <v>10</v>
      </c>
      <c r="G28" s="113">
        <f>SUM(G11:G24)</f>
        <v>17.5</v>
      </c>
      <c r="H28" s="113">
        <f>SUM(H11:H24)</f>
        <v>7.5</v>
      </c>
      <c r="I28" s="113">
        <f>SUM(I11:I24)</f>
        <v>5</v>
      </c>
      <c r="J28" s="113">
        <f t="shared" ref="J28:N28" si="0">SUM(J11:J24)</f>
        <v>0</v>
      </c>
      <c r="K28" s="113">
        <f>SUM(K11:K24)</f>
        <v>15</v>
      </c>
      <c r="L28" s="113">
        <f t="shared" si="0"/>
        <v>0</v>
      </c>
      <c r="M28" s="113">
        <f>SUM(M11:M24)</f>
        <v>15</v>
      </c>
      <c r="N28" s="113">
        <f t="shared" si="0"/>
        <v>0</v>
      </c>
      <c r="O28" s="113">
        <f>SUM(O11:O25)</f>
        <v>15</v>
      </c>
      <c r="P28" s="113">
        <v>15</v>
      </c>
      <c r="Q28" s="1701"/>
      <c r="R28" s="1702"/>
      <c r="S28" s="1703"/>
    </row>
    <row r="29" spans="1:19" x14ac:dyDescent="0.35">
      <c r="A29" s="1630"/>
      <c r="B29" s="1631"/>
      <c r="C29" s="1632"/>
      <c r="D29" s="188" t="s">
        <v>106</v>
      </c>
      <c r="E29" s="115">
        <f>E28</f>
        <v>0</v>
      </c>
      <c r="F29" s="113">
        <f>SUM(E28:F28)</f>
        <v>10</v>
      </c>
      <c r="G29" s="113">
        <f>SUM(E28:G28)</f>
        <v>27.5</v>
      </c>
      <c r="H29" s="113">
        <f>SUM(E28:H28)</f>
        <v>35</v>
      </c>
      <c r="I29" s="113">
        <f>SUM(E28:I28)</f>
        <v>40</v>
      </c>
      <c r="J29" s="113">
        <f>SUM(E28:J28)</f>
        <v>40</v>
      </c>
      <c r="K29" s="113">
        <f>SUM(E28:K28)</f>
        <v>55</v>
      </c>
      <c r="L29" s="113">
        <f>SUM(E28:L28)</f>
        <v>55</v>
      </c>
      <c r="M29" s="113">
        <f>SUM(E28:M28)</f>
        <v>70</v>
      </c>
      <c r="N29" s="113">
        <f>SUM(E28:N28)</f>
        <v>70</v>
      </c>
      <c r="O29" s="113">
        <f>SUM(E28:O28)</f>
        <v>85</v>
      </c>
      <c r="P29" s="114">
        <f>SUM(E28:P28)</f>
        <v>100</v>
      </c>
      <c r="Q29" s="1704"/>
      <c r="R29" s="1705"/>
      <c r="S29" s="1706"/>
    </row>
    <row r="30" spans="1:19" x14ac:dyDescent="0.35">
      <c r="A30" s="1614" t="s">
        <v>522</v>
      </c>
      <c r="B30" s="1615"/>
      <c r="C30" s="1616"/>
      <c r="D30" s="190" t="s">
        <v>105</v>
      </c>
      <c r="E30" s="116"/>
      <c r="F30" s="117"/>
      <c r="G30" s="116"/>
      <c r="H30" s="117"/>
      <c r="I30" s="116"/>
      <c r="J30" s="117"/>
      <c r="K30" s="118"/>
      <c r="L30" s="118"/>
      <c r="M30" s="118"/>
      <c r="N30" s="118"/>
      <c r="O30" s="118"/>
      <c r="P30" s="119"/>
      <c r="Q30" s="1697" t="s">
        <v>620</v>
      </c>
      <c r="R30" s="1805"/>
      <c r="S30" s="1620">
        <f>P31</f>
        <v>0</v>
      </c>
    </row>
    <row r="31" spans="1:19" ht="21.75" thickBot="1" x14ac:dyDescent="0.4">
      <c r="A31" s="1617"/>
      <c r="B31" s="1618"/>
      <c r="C31" s="1619"/>
      <c r="D31" s="195" t="s">
        <v>109</v>
      </c>
      <c r="E31" s="120">
        <f>E30</f>
        <v>0</v>
      </c>
      <c r="F31" s="121">
        <f>SUM(E30:F30)</f>
        <v>0</v>
      </c>
      <c r="G31" s="121">
        <f>SUM(E30:G30)</f>
        <v>0</v>
      </c>
      <c r="H31" s="121">
        <f>SUM(E30:H30)</f>
        <v>0</v>
      </c>
      <c r="I31" s="121">
        <f>SUM(E30:I30)</f>
        <v>0</v>
      </c>
      <c r="J31" s="121">
        <f>SUM(E30:J30)</f>
        <v>0</v>
      </c>
      <c r="K31" s="121">
        <f>SUM(E30:K30)</f>
        <v>0</v>
      </c>
      <c r="L31" s="121">
        <f>SUM(E30:L30)</f>
        <v>0</v>
      </c>
      <c r="M31" s="121">
        <f>SUM(E30:M30)</f>
        <v>0</v>
      </c>
      <c r="N31" s="121">
        <f>SUM(E30:N30)</f>
        <v>0</v>
      </c>
      <c r="O31" s="121">
        <f>SUM(E30:O30)</f>
        <v>0</v>
      </c>
      <c r="P31" s="122">
        <f>SUM(E30:P30)</f>
        <v>0</v>
      </c>
      <c r="Q31" s="211" t="s">
        <v>505</v>
      </c>
      <c r="R31" s="215"/>
      <c r="S31" s="1621"/>
    </row>
  </sheetData>
  <mergeCells count="48">
    <mergeCell ref="A1:S1"/>
    <mergeCell ref="A2:S2"/>
    <mergeCell ref="A3:B4"/>
    <mergeCell ref="C3:S4"/>
    <mergeCell ref="A5:B6"/>
    <mergeCell ref="C5:P6"/>
    <mergeCell ref="Q5:S5"/>
    <mergeCell ref="Q6:S6"/>
    <mergeCell ref="A13:C13"/>
    <mergeCell ref="Q13:R13"/>
    <mergeCell ref="A14:C14"/>
    <mergeCell ref="A7:B8"/>
    <mergeCell ref="Q8:S8"/>
    <mergeCell ref="A9:C10"/>
    <mergeCell ref="E9:P9"/>
    <mergeCell ref="Q10:R10"/>
    <mergeCell ref="C7:P8"/>
    <mergeCell ref="Q12:R12"/>
    <mergeCell ref="A11:C11"/>
    <mergeCell ref="Q11:R11"/>
    <mergeCell ref="A12:C12"/>
    <mergeCell ref="Q23:R23"/>
    <mergeCell ref="Q26:S26"/>
    <mergeCell ref="A26:C26"/>
    <mergeCell ref="A23:C23"/>
    <mergeCell ref="A24:C24"/>
    <mergeCell ref="Q24:S24"/>
    <mergeCell ref="A25:C25"/>
    <mergeCell ref="Q25:S25"/>
    <mergeCell ref="Q15:R15"/>
    <mergeCell ref="Q20:S20"/>
    <mergeCell ref="Q22:R22"/>
    <mergeCell ref="A21:C21"/>
    <mergeCell ref="Q21:R21"/>
    <mergeCell ref="A22:C22"/>
    <mergeCell ref="A15:C15"/>
    <mergeCell ref="A16:C16"/>
    <mergeCell ref="A17:C17"/>
    <mergeCell ref="A18:C18"/>
    <mergeCell ref="A19:C19"/>
    <mergeCell ref="A30:C31"/>
    <mergeCell ref="Q30:R30"/>
    <mergeCell ref="S30:S31"/>
    <mergeCell ref="A27:C27"/>
    <mergeCell ref="Q27:S27"/>
    <mergeCell ref="A28:C29"/>
    <mergeCell ref="Q28:S28"/>
    <mergeCell ref="Q29:S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38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2"/>
  <sheetViews>
    <sheetView view="pageLayout" zoomScale="80" zoomScaleNormal="100" zoomScalePageLayoutView="80" workbookViewId="0">
      <selection activeCell="Q10" sqref="Q10:R10"/>
    </sheetView>
  </sheetViews>
  <sheetFormatPr defaultColWidth="8.75" defaultRowHeight="18.75" x14ac:dyDescent="0.3"/>
  <cols>
    <col min="1" max="1" width="8.75" style="8"/>
    <col min="2" max="2" width="13.375" style="8" customWidth="1"/>
    <col min="3" max="3" width="15" style="8" customWidth="1"/>
    <col min="4" max="4" width="13.875" style="166" customWidth="1"/>
    <col min="5" max="6" width="3.625" style="8" customWidth="1"/>
    <col min="7" max="7" width="3.5" style="8" customWidth="1"/>
    <col min="8" max="10" width="3.625" style="8" customWidth="1"/>
    <col min="11" max="11" width="4" style="8" customWidth="1"/>
    <col min="12" max="12" width="3.75" style="8" customWidth="1"/>
    <col min="13" max="14" width="3.5" style="8" customWidth="1"/>
    <col min="15" max="15" width="3.625" style="8" customWidth="1"/>
    <col min="16" max="16" width="3.375" style="8" customWidth="1"/>
    <col min="17" max="17" width="8.75" style="8"/>
    <col min="18" max="18" width="26.5" style="8" customWidth="1"/>
    <col min="19" max="19" width="28.125" style="8" customWidth="1"/>
    <col min="20" max="16384" width="8.75" style="8"/>
  </cols>
  <sheetData>
    <row r="1" spans="1:19" x14ac:dyDescent="0.3">
      <c r="A1" s="2313" t="s">
        <v>92</v>
      </c>
      <c r="B1" s="2314"/>
      <c r="C1" s="2314"/>
      <c r="D1" s="2314"/>
      <c r="E1" s="2314"/>
      <c r="F1" s="2314"/>
      <c r="G1" s="2314"/>
      <c r="H1" s="2314"/>
      <c r="I1" s="2314"/>
      <c r="J1" s="2314"/>
      <c r="K1" s="2314"/>
      <c r="L1" s="2314"/>
      <c r="M1" s="2314"/>
      <c r="N1" s="2314"/>
      <c r="O1" s="2314"/>
      <c r="P1" s="2314"/>
      <c r="Q1" s="2314"/>
      <c r="R1" s="2314"/>
      <c r="S1" s="2315"/>
    </row>
    <row r="2" spans="1:19" ht="19.5" thickBot="1" x14ac:dyDescent="0.35">
      <c r="A2" s="2316" t="s">
        <v>816</v>
      </c>
      <c r="B2" s="2317"/>
      <c r="C2" s="2317"/>
      <c r="D2" s="2317"/>
      <c r="E2" s="2317"/>
      <c r="F2" s="2317"/>
      <c r="G2" s="2317"/>
      <c r="H2" s="2317"/>
      <c r="I2" s="2317"/>
      <c r="J2" s="2317"/>
      <c r="K2" s="2317"/>
      <c r="L2" s="2317"/>
      <c r="M2" s="2317"/>
      <c r="N2" s="2317"/>
      <c r="O2" s="2317"/>
      <c r="P2" s="2317"/>
      <c r="Q2" s="2317"/>
      <c r="R2" s="2317"/>
      <c r="S2" s="2318"/>
    </row>
    <row r="3" spans="1:19" x14ac:dyDescent="0.3">
      <c r="A3" s="2319" t="s">
        <v>815</v>
      </c>
      <c r="B3" s="2320"/>
      <c r="C3" s="2260" t="s">
        <v>516</v>
      </c>
      <c r="D3" s="2260"/>
      <c r="E3" s="2260"/>
      <c r="F3" s="2260"/>
      <c r="G3" s="2260"/>
      <c r="H3" s="2260"/>
      <c r="I3" s="2260"/>
      <c r="J3" s="2260"/>
      <c r="K3" s="2260"/>
      <c r="L3" s="2260"/>
      <c r="M3" s="2260"/>
      <c r="N3" s="2260"/>
      <c r="O3" s="2260"/>
      <c r="P3" s="2260"/>
      <c r="Q3" s="2260"/>
      <c r="R3" s="2260"/>
      <c r="S3" s="2261"/>
    </row>
    <row r="4" spans="1:19" ht="19.5" thickBot="1" x14ac:dyDescent="0.35">
      <c r="A4" s="2321"/>
      <c r="B4" s="2322"/>
      <c r="C4" s="2262"/>
      <c r="D4" s="2262"/>
      <c r="E4" s="2262"/>
      <c r="F4" s="2262"/>
      <c r="G4" s="2262"/>
      <c r="H4" s="2262"/>
      <c r="I4" s="2262"/>
      <c r="J4" s="2262"/>
      <c r="K4" s="2262"/>
      <c r="L4" s="2262"/>
      <c r="M4" s="2262"/>
      <c r="N4" s="2262"/>
      <c r="O4" s="2262"/>
      <c r="P4" s="2262"/>
      <c r="Q4" s="2262"/>
      <c r="R4" s="2262"/>
      <c r="S4" s="2263"/>
    </row>
    <row r="5" spans="1:19" x14ac:dyDescent="0.3">
      <c r="A5" s="2278" t="s">
        <v>100</v>
      </c>
      <c r="B5" s="2279"/>
      <c r="C5" s="2286" t="s">
        <v>1053</v>
      </c>
      <c r="D5" s="2287"/>
      <c r="E5" s="2287"/>
      <c r="F5" s="2287"/>
      <c r="G5" s="2287"/>
      <c r="H5" s="2287"/>
      <c r="I5" s="2287"/>
      <c r="J5" s="2287"/>
      <c r="K5" s="2287"/>
      <c r="L5" s="2287"/>
      <c r="M5" s="2287"/>
      <c r="N5" s="2287"/>
      <c r="O5" s="2287"/>
      <c r="P5" s="2288"/>
      <c r="Q5" s="2337" t="s">
        <v>586</v>
      </c>
      <c r="R5" s="2338"/>
      <c r="S5" s="2339"/>
    </row>
    <row r="6" spans="1:19" x14ac:dyDescent="0.3">
      <c r="A6" s="2280"/>
      <c r="B6" s="2281"/>
      <c r="C6" s="2289"/>
      <c r="D6" s="2290"/>
      <c r="E6" s="2290"/>
      <c r="F6" s="2290"/>
      <c r="G6" s="2290"/>
      <c r="H6" s="2290"/>
      <c r="I6" s="2290"/>
      <c r="J6" s="2290"/>
      <c r="K6" s="2290"/>
      <c r="L6" s="2290"/>
      <c r="M6" s="2290"/>
      <c r="N6" s="2290"/>
      <c r="O6" s="2290"/>
      <c r="P6" s="2291"/>
      <c r="Q6" s="2345" t="s">
        <v>431</v>
      </c>
      <c r="R6" s="2346"/>
      <c r="S6" s="2347"/>
    </row>
    <row r="7" spans="1:19" x14ac:dyDescent="0.3">
      <c r="A7" s="2274" t="s">
        <v>99</v>
      </c>
      <c r="B7" s="2275"/>
      <c r="C7" s="2282" t="s">
        <v>323</v>
      </c>
      <c r="D7" s="2282"/>
      <c r="E7" s="2282"/>
      <c r="F7" s="2282"/>
      <c r="G7" s="2282"/>
      <c r="H7" s="2282"/>
      <c r="I7" s="2282"/>
      <c r="J7" s="2282"/>
      <c r="K7" s="2282"/>
      <c r="L7" s="2282"/>
      <c r="M7" s="2282"/>
      <c r="N7" s="2282"/>
      <c r="O7" s="2282"/>
      <c r="P7" s="2283"/>
      <c r="Q7" s="6" t="s">
        <v>616</v>
      </c>
      <c r="R7" s="1"/>
      <c r="S7" s="2"/>
    </row>
    <row r="8" spans="1:19" ht="19.5" thickBot="1" x14ac:dyDescent="0.35">
      <c r="A8" s="2276"/>
      <c r="B8" s="2277"/>
      <c r="C8" s="2284"/>
      <c r="D8" s="2284"/>
      <c r="E8" s="2284"/>
      <c r="F8" s="2284"/>
      <c r="G8" s="2284"/>
      <c r="H8" s="2284"/>
      <c r="I8" s="2284"/>
      <c r="J8" s="2284"/>
      <c r="K8" s="2284"/>
      <c r="L8" s="2284"/>
      <c r="M8" s="2284"/>
      <c r="N8" s="2284"/>
      <c r="O8" s="2284"/>
      <c r="P8" s="2285"/>
      <c r="Q8" s="2348" t="s">
        <v>93</v>
      </c>
      <c r="R8" s="2349"/>
      <c r="S8" s="2350"/>
    </row>
    <row r="9" spans="1:19" ht="19.5" thickBot="1" x14ac:dyDescent="0.35">
      <c r="A9" s="2351" t="s">
        <v>532</v>
      </c>
      <c r="B9" s="2352"/>
      <c r="C9" s="2352"/>
      <c r="D9" s="65" t="s">
        <v>597</v>
      </c>
      <c r="E9" s="2355" t="s">
        <v>533</v>
      </c>
      <c r="F9" s="2355"/>
      <c r="G9" s="2355"/>
      <c r="H9" s="2355"/>
      <c r="I9" s="2355"/>
      <c r="J9" s="2355"/>
      <c r="K9" s="2355"/>
      <c r="L9" s="2355"/>
      <c r="M9" s="2355"/>
      <c r="N9" s="2355"/>
      <c r="O9" s="2355"/>
      <c r="P9" s="2356"/>
      <c r="Q9" s="156" t="s">
        <v>550</v>
      </c>
      <c r="R9" s="157"/>
      <c r="S9" s="158" t="s">
        <v>535</v>
      </c>
    </row>
    <row r="10" spans="1:19" ht="19.5" thickBot="1" x14ac:dyDescent="0.35">
      <c r="A10" s="2353"/>
      <c r="B10" s="2354"/>
      <c r="C10" s="2354"/>
      <c r="D10" s="69" t="s">
        <v>521</v>
      </c>
      <c r="E10" s="146" t="s">
        <v>0</v>
      </c>
      <c r="F10" s="147" t="s">
        <v>1</v>
      </c>
      <c r="G10" s="148" t="s">
        <v>2</v>
      </c>
      <c r="H10" s="149" t="s">
        <v>3</v>
      </c>
      <c r="I10" s="149" t="s">
        <v>4</v>
      </c>
      <c r="J10" s="149" t="s">
        <v>5</v>
      </c>
      <c r="K10" s="149" t="s">
        <v>6</v>
      </c>
      <c r="L10" s="149" t="s">
        <v>7</v>
      </c>
      <c r="M10" s="149" t="s">
        <v>8</v>
      </c>
      <c r="N10" s="149" t="s">
        <v>9</v>
      </c>
      <c r="O10" s="149" t="s">
        <v>10</v>
      </c>
      <c r="P10" s="150" t="s">
        <v>11</v>
      </c>
      <c r="Q10" s="2307" t="s">
        <v>694</v>
      </c>
      <c r="R10" s="2326"/>
      <c r="S10" s="155" t="s">
        <v>144</v>
      </c>
    </row>
    <row r="11" spans="1:19" x14ac:dyDescent="0.3">
      <c r="A11" s="2323" t="s">
        <v>693</v>
      </c>
      <c r="B11" s="2324"/>
      <c r="C11" s="2325"/>
      <c r="D11" s="151">
        <v>20</v>
      </c>
      <c r="E11" s="152"/>
      <c r="F11" s="960"/>
      <c r="G11" s="961"/>
      <c r="H11" s="1017">
        <v>10</v>
      </c>
      <c r="I11" s="1018">
        <v>10</v>
      </c>
      <c r="J11" s="963"/>
      <c r="K11" s="964"/>
      <c r="L11" s="964"/>
      <c r="M11" s="964"/>
      <c r="N11" s="964"/>
      <c r="O11" s="964"/>
      <c r="P11" s="1019"/>
      <c r="Q11" s="2307" t="s">
        <v>324</v>
      </c>
      <c r="R11" s="2326"/>
      <c r="S11" s="153"/>
    </row>
    <row r="12" spans="1:19" ht="19.5" thickBot="1" x14ac:dyDescent="0.35">
      <c r="A12" s="2340" t="s">
        <v>883</v>
      </c>
      <c r="B12" s="2341"/>
      <c r="C12" s="2342"/>
      <c r="D12" s="154">
        <v>20</v>
      </c>
      <c r="E12" s="7"/>
      <c r="F12" s="64"/>
      <c r="G12" s="962"/>
      <c r="H12" s="1020"/>
      <c r="I12" s="11"/>
      <c r="J12" s="1021">
        <v>5</v>
      </c>
      <c r="K12" s="1021">
        <v>5</v>
      </c>
      <c r="L12" s="1021">
        <v>5</v>
      </c>
      <c r="M12" s="1021">
        <v>5</v>
      </c>
      <c r="N12" s="9"/>
      <c r="O12" s="9"/>
      <c r="P12" s="10"/>
      <c r="Q12" s="2343"/>
      <c r="R12" s="2344"/>
      <c r="S12" s="644"/>
    </row>
    <row r="13" spans="1:19" ht="19.5" thickBot="1" x14ac:dyDescent="0.35">
      <c r="A13" s="2332" t="s">
        <v>885</v>
      </c>
      <c r="B13" s="2333"/>
      <c r="C13" s="2334"/>
      <c r="D13" s="70">
        <v>40</v>
      </c>
      <c r="E13" s="7"/>
      <c r="F13" s="64"/>
      <c r="G13" s="7"/>
      <c r="H13" s="1022">
        <v>5</v>
      </c>
      <c r="I13" s="1021">
        <v>5</v>
      </c>
      <c r="J13" s="1021">
        <v>5</v>
      </c>
      <c r="K13" s="1021">
        <v>5</v>
      </c>
      <c r="L13" s="1021">
        <v>5</v>
      </c>
      <c r="M13" s="1021">
        <v>5</v>
      </c>
      <c r="N13" s="1021">
        <v>5</v>
      </c>
      <c r="O13" s="1021">
        <v>5</v>
      </c>
      <c r="P13" s="10"/>
      <c r="Q13" s="156" t="s">
        <v>628</v>
      </c>
      <c r="R13" s="157"/>
      <c r="S13" s="645"/>
    </row>
    <row r="14" spans="1:19" x14ac:dyDescent="0.3">
      <c r="A14" s="2327" t="s">
        <v>884</v>
      </c>
      <c r="B14" s="2328"/>
      <c r="C14" s="2329"/>
      <c r="D14" s="51">
        <v>20</v>
      </c>
      <c r="E14" s="9"/>
      <c r="F14" s="56"/>
      <c r="G14" s="9"/>
      <c r="H14" s="1023"/>
      <c r="I14" s="11"/>
      <c r="J14" s="54"/>
      <c r="K14" s="11"/>
      <c r="L14" s="9"/>
      <c r="M14" s="9"/>
      <c r="N14" s="9"/>
      <c r="O14" s="1024">
        <v>10</v>
      </c>
      <c r="P14" s="1025">
        <v>10</v>
      </c>
      <c r="Q14" s="2335" t="s">
        <v>724</v>
      </c>
      <c r="R14" s="2336"/>
      <c r="S14" s="123"/>
    </row>
    <row r="15" spans="1:19" ht="19.5" thickBot="1" x14ac:dyDescent="0.35">
      <c r="A15" s="2327"/>
      <c r="B15" s="2328"/>
      <c r="C15" s="2329"/>
      <c r="D15" s="51"/>
      <c r="E15" s="9"/>
      <c r="F15" s="56"/>
      <c r="G15" s="9"/>
      <c r="H15" s="1023"/>
      <c r="I15" s="9"/>
      <c r="J15" s="53"/>
      <c r="K15" s="11"/>
      <c r="L15" s="11"/>
      <c r="M15" s="11"/>
      <c r="N15" s="11"/>
      <c r="O15" s="11"/>
      <c r="P15" s="12"/>
      <c r="Q15" s="6"/>
      <c r="R15" s="1"/>
      <c r="S15" s="2"/>
    </row>
    <row r="16" spans="1:19" ht="19.5" thickBot="1" x14ac:dyDescent="0.35">
      <c r="A16" s="2327"/>
      <c r="B16" s="2328"/>
      <c r="C16" s="2329"/>
      <c r="D16" s="51"/>
      <c r="E16" s="9"/>
      <c r="F16" s="56"/>
      <c r="G16" s="9"/>
      <c r="H16" s="56"/>
      <c r="I16" s="9"/>
      <c r="J16" s="53"/>
      <c r="K16" s="11"/>
      <c r="L16" s="11"/>
      <c r="M16" s="11"/>
      <c r="N16" s="11"/>
      <c r="O16" s="11"/>
      <c r="P16" s="12"/>
      <c r="Q16" s="156" t="s">
        <v>542</v>
      </c>
      <c r="R16" s="157"/>
      <c r="S16" s="645"/>
    </row>
    <row r="17" spans="1:19" x14ac:dyDescent="0.3">
      <c r="A17" s="2327"/>
      <c r="B17" s="2328"/>
      <c r="C17" s="2329"/>
      <c r="D17" s="165"/>
      <c r="E17" s="11"/>
      <c r="F17" s="57"/>
      <c r="G17" s="11"/>
      <c r="H17" s="57"/>
      <c r="I17" s="11"/>
      <c r="J17" s="54"/>
      <c r="K17" s="11"/>
      <c r="L17" s="11"/>
      <c r="M17" s="11"/>
      <c r="N17" s="11"/>
      <c r="O17" s="11"/>
      <c r="P17" s="12"/>
      <c r="Q17" s="162" t="s">
        <v>182</v>
      </c>
      <c r="R17" s="3"/>
      <c r="S17" s="123"/>
    </row>
    <row r="18" spans="1:19" ht="19.5" thickBot="1" x14ac:dyDescent="0.35">
      <c r="A18" s="2327"/>
      <c r="B18" s="2328"/>
      <c r="C18" s="2329"/>
      <c r="D18" s="165"/>
      <c r="E18" s="9"/>
      <c r="F18" s="56"/>
      <c r="G18" s="9"/>
      <c r="H18" s="56"/>
      <c r="I18" s="9"/>
      <c r="J18" s="53"/>
      <c r="K18" s="9"/>
      <c r="L18" s="9"/>
      <c r="M18" s="9"/>
      <c r="N18" s="9"/>
      <c r="O18" s="9"/>
      <c r="P18" s="10"/>
      <c r="Q18" s="6"/>
      <c r="R18" s="1"/>
      <c r="S18" s="2"/>
    </row>
    <row r="19" spans="1:19" ht="19.5" thickBot="1" x14ac:dyDescent="0.35">
      <c r="A19" s="2327"/>
      <c r="B19" s="2328"/>
      <c r="C19" s="2329"/>
      <c r="D19" s="165"/>
      <c r="E19" s="9"/>
      <c r="F19" s="56"/>
      <c r="G19" s="9"/>
      <c r="H19" s="56"/>
      <c r="I19" s="9"/>
      <c r="J19" s="53"/>
      <c r="K19" s="9"/>
      <c r="L19" s="9"/>
      <c r="M19" s="9"/>
      <c r="N19" s="9"/>
      <c r="O19" s="9"/>
      <c r="P19" s="10"/>
      <c r="Q19" s="2292" t="s">
        <v>537</v>
      </c>
      <c r="R19" s="2293"/>
      <c r="S19" s="2294"/>
    </row>
    <row r="20" spans="1:19" x14ac:dyDescent="0.3">
      <c r="A20" s="2327"/>
      <c r="B20" s="2328"/>
      <c r="C20" s="2329"/>
      <c r="D20" s="165"/>
      <c r="E20" s="9"/>
      <c r="F20" s="56"/>
      <c r="G20" s="9"/>
      <c r="H20" s="56"/>
      <c r="I20" s="9"/>
      <c r="J20" s="53"/>
      <c r="K20" s="9"/>
      <c r="L20" s="9"/>
      <c r="M20" s="9"/>
      <c r="N20" s="9"/>
      <c r="O20" s="9"/>
      <c r="P20" s="10"/>
      <c r="Q20" s="2357" t="s">
        <v>12</v>
      </c>
      <c r="R20" s="2358"/>
      <c r="S20" s="4" t="s">
        <v>13</v>
      </c>
    </row>
    <row r="21" spans="1:19" x14ac:dyDescent="0.3">
      <c r="A21" s="2327"/>
      <c r="B21" s="2328"/>
      <c r="C21" s="2329"/>
      <c r="D21" s="163"/>
      <c r="E21" s="52"/>
      <c r="F21" s="58"/>
      <c r="G21" s="52"/>
      <c r="H21" s="58"/>
      <c r="I21" s="52"/>
      <c r="J21" s="55"/>
      <c r="K21" s="52"/>
      <c r="L21" s="52"/>
      <c r="M21" s="52"/>
      <c r="N21" s="52"/>
      <c r="O21" s="52"/>
      <c r="P21" s="63"/>
      <c r="Q21" s="2330"/>
      <c r="R21" s="2331"/>
      <c r="S21" s="48"/>
    </row>
    <row r="22" spans="1:19" ht="19.5" thickBot="1" x14ac:dyDescent="0.35">
      <c r="A22" s="2327"/>
      <c r="B22" s="2328"/>
      <c r="C22" s="2329"/>
      <c r="D22" s="163"/>
      <c r="E22" s="52"/>
      <c r="F22" s="58"/>
      <c r="G22" s="52"/>
      <c r="H22" s="58"/>
      <c r="I22" s="52"/>
      <c r="J22" s="55"/>
      <c r="K22" s="52"/>
      <c r="L22" s="52"/>
      <c r="M22" s="52"/>
      <c r="N22" s="52"/>
      <c r="O22" s="52"/>
      <c r="P22" s="63"/>
      <c r="Q22" s="2359" t="s">
        <v>14</v>
      </c>
      <c r="R22" s="2360"/>
      <c r="S22" s="713">
        <f>Q21+S21</f>
        <v>0</v>
      </c>
    </row>
    <row r="23" spans="1:19" ht="19.5" thickBot="1" x14ac:dyDescent="0.35">
      <c r="A23" s="2361"/>
      <c r="B23" s="2362"/>
      <c r="C23" s="2363"/>
      <c r="D23" s="164"/>
      <c r="E23" s="59"/>
      <c r="F23" s="60"/>
      <c r="G23" s="59"/>
      <c r="H23" s="60"/>
      <c r="I23" s="59"/>
      <c r="J23" s="61"/>
      <c r="K23" s="59"/>
      <c r="L23" s="59"/>
      <c r="M23" s="59"/>
      <c r="N23" s="59"/>
      <c r="O23" s="59"/>
      <c r="P23" s="80"/>
      <c r="Q23" s="2292" t="s">
        <v>626</v>
      </c>
      <c r="R23" s="2293"/>
      <c r="S23" s="2294"/>
    </row>
    <row r="24" spans="1:19" x14ac:dyDescent="0.3">
      <c r="A24" s="2295" t="s">
        <v>98</v>
      </c>
      <c r="B24" s="2296"/>
      <c r="C24" s="2297"/>
      <c r="D24" s="62">
        <f>SUM(D11:D23)</f>
        <v>100</v>
      </c>
      <c r="E24" s="66"/>
      <c r="F24" s="67"/>
      <c r="G24" s="66"/>
      <c r="H24" s="67"/>
      <c r="I24" s="66"/>
      <c r="J24" s="67"/>
      <c r="K24" s="68"/>
      <c r="L24" s="68"/>
      <c r="M24" s="68"/>
      <c r="N24" s="68"/>
      <c r="O24" s="68"/>
      <c r="P24" s="81"/>
      <c r="Q24" s="2298"/>
      <c r="R24" s="2299"/>
      <c r="S24" s="2300"/>
    </row>
    <row r="25" spans="1:19" x14ac:dyDescent="0.3">
      <c r="A25" s="2301" t="s">
        <v>519</v>
      </c>
      <c r="B25" s="2302"/>
      <c r="C25" s="2303"/>
      <c r="D25" s="78" t="s">
        <v>105</v>
      </c>
      <c r="E25" s="79">
        <f>SUM(E12:E23)</f>
        <v>0</v>
      </c>
      <c r="F25" s="79">
        <f>SUM(F11:F23)</f>
        <v>0</v>
      </c>
      <c r="G25" s="79">
        <f>SUM(G11:G23)</f>
        <v>0</v>
      </c>
      <c r="H25" s="79">
        <f>SUM(H11:H23)</f>
        <v>15</v>
      </c>
      <c r="I25" s="79">
        <f t="shared" ref="I25:P25" si="0">SUM(I11:I23)</f>
        <v>15</v>
      </c>
      <c r="J25" s="79">
        <f t="shared" si="0"/>
        <v>10</v>
      </c>
      <c r="K25" s="79">
        <f t="shared" si="0"/>
        <v>10</v>
      </c>
      <c r="L25" s="79">
        <f t="shared" si="0"/>
        <v>10</v>
      </c>
      <c r="M25" s="79">
        <f t="shared" si="0"/>
        <v>10</v>
      </c>
      <c r="N25" s="79">
        <f t="shared" si="0"/>
        <v>5</v>
      </c>
      <c r="O25" s="79">
        <f t="shared" si="0"/>
        <v>15</v>
      </c>
      <c r="P25" s="79">
        <f t="shared" si="0"/>
        <v>10</v>
      </c>
      <c r="Q25" s="2307" t="s">
        <v>598</v>
      </c>
      <c r="R25" s="2308"/>
      <c r="S25" s="2309"/>
    </row>
    <row r="26" spans="1:19" x14ac:dyDescent="0.3">
      <c r="A26" s="2304"/>
      <c r="B26" s="2305"/>
      <c r="C26" s="2306"/>
      <c r="D26" s="76" t="s">
        <v>106</v>
      </c>
      <c r="E26" s="77">
        <f>E25</f>
        <v>0</v>
      </c>
      <c r="F26" s="79">
        <f>SUM(E25:F25)</f>
        <v>0</v>
      </c>
      <c r="G26" s="79">
        <f>SUM(E25:G25)</f>
        <v>0</v>
      </c>
      <c r="H26" s="79">
        <f>SUM(E25:H25)</f>
        <v>15</v>
      </c>
      <c r="I26" s="79">
        <f>SUM(E25:I25)</f>
        <v>30</v>
      </c>
      <c r="J26" s="79">
        <f>SUM(E25:J25)</f>
        <v>40</v>
      </c>
      <c r="K26" s="79">
        <f>SUM(E25:K25)</f>
        <v>50</v>
      </c>
      <c r="L26" s="79">
        <f>SUM(E25:L25)</f>
        <v>60</v>
      </c>
      <c r="M26" s="79">
        <f>SUM(E25:M25)</f>
        <v>70</v>
      </c>
      <c r="N26" s="79">
        <f>SUM(E25:N25)</f>
        <v>75</v>
      </c>
      <c r="O26" s="79">
        <f>SUM(E25:O25)</f>
        <v>90</v>
      </c>
      <c r="P26" s="82">
        <f>SUM(E25:P25)</f>
        <v>100</v>
      </c>
      <c r="Q26" s="2310"/>
      <c r="R26" s="2311"/>
      <c r="S26" s="2312"/>
    </row>
    <row r="27" spans="1:19" x14ac:dyDescent="0.3">
      <c r="A27" s="2264" t="s">
        <v>522</v>
      </c>
      <c r="B27" s="2265"/>
      <c r="C27" s="2266"/>
      <c r="D27" s="71" t="s">
        <v>105</v>
      </c>
      <c r="E27" s="72"/>
      <c r="F27" s="73"/>
      <c r="G27" s="72"/>
      <c r="H27" s="73"/>
      <c r="I27" s="72"/>
      <c r="J27" s="73"/>
      <c r="K27" s="74"/>
      <c r="L27" s="74"/>
      <c r="M27" s="74"/>
      <c r="N27" s="74"/>
      <c r="O27" s="74"/>
      <c r="P27" s="75"/>
      <c r="Q27" s="2270" t="s">
        <v>617</v>
      </c>
      <c r="R27" s="2271"/>
      <c r="S27" s="2272">
        <f>P28</f>
        <v>0</v>
      </c>
    </row>
    <row r="28" spans="1:19" ht="19.5" thickBot="1" x14ac:dyDescent="0.35">
      <c r="A28" s="2267"/>
      <c r="B28" s="2268"/>
      <c r="C28" s="2269"/>
      <c r="D28" s="83" t="s">
        <v>109</v>
      </c>
      <c r="E28" s="84">
        <f>E27</f>
        <v>0</v>
      </c>
      <c r="F28" s="85">
        <f>SUM(E27:F27)</f>
        <v>0</v>
      </c>
      <c r="G28" s="85">
        <f>SUM(E27:G27)</f>
        <v>0</v>
      </c>
      <c r="H28" s="85">
        <f>SUM(E27:H27)</f>
        <v>0</v>
      </c>
      <c r="I28" s="85">
        <f>SUM(E27:I27)</f>
        <v>0</v>
      </c>
      <c r="J28" s="85">
        <f>SUM(E27:J27)</f>
        <v>0</v>
      </c>
      <c r="K28" s="85">
        <f>SUM(E27:K27)</f>
        <v>0</v>
      </c>
      <c r="L28" s="85">
        <f>SUM(E27:L27)</f>
        <v>0</v>
      </c>
      <c r="M28" s="85">
        <f>SUM(E27:M27)</f>
        <v>0</v>
      </c>
      <c r="N28" s="85">
        <f>SUM(E27:N27)</f>
        <v>0</v>
      </c>
      <c r="O28" s="85">
        <f>SUM(E27:O27)</f>
        <v>0</v>
      </c>
      <c r="P28" s="86">
        <f>SUM(E27:P27)</f>
        <v>0</v>
      </c>
      <c r="Q28" s="169"/>
      <c r="R28" s="170"/>
      <c r="S28" s="2273"/>
    </row>
    <row r="29" spans="1:19" ht="21" hidden="1" x14ac:dyDescent="0.35">
      <c r="Q29" s="1666" t="s">
        <v>711</v>
      </c>
      <c r="R29" s="1666"/>
      <c r="S29" s="1666"/>
    </row>
    <row r="30" spans="1:19" ht="21" hidden="1" x14ac:dyDescent="0.35">
      <c r="Q30" s="447"/>
      <c r="R30" s="729"/>
      <c r="S30" s="287"/>
    </row>
    <row r="31" spans="1:19" ht="21" hidden="1" x14ac:dyDescent="0.35">
      <c r="Q31" s="1739" t="s">
        <v>712</v>
      </c>
      <c r="R31" s="1739"/>
      <c r="S31" s="1739"/>
    </row>
    <row r="32" spans="1:19" ht="21" hidden="1" x14ac:dyDescent="0.3">
      <c r="Q32" s="1978" t="s">
        <v>722</v>
      </c>
      <c r="R32" s="1978"/>
      <c r="S32" s="1978"/>
    </row>
  </sheetData>
  <mergeCells count="46">
    <mergeCell ref="Q32:S32"/>
    <mergeCell ref="Q5:S5"/>
    <mergeCell ref="A12:C12"/>
    <mergeCell ref="Q12:R12"/>
    <mergeCell ref="Q6:S6"/>
    <mergeCell ref="Q8:S8"/>
    <mergeCell ref="A9:C10"/>
    <mergeCell ref="E9:P9"/>
    <mergeCell ref="Q10:R10"/>
    <mergeCell ref="A19:C19"/>
    <mergeCell ref="Q19:S19"/>
    <mergeCell ref="A20:C20"/>
    <mergeCell ref="Q20:R20"/>
    <mergeCell ref="A22:C22"/>
    <mergeCell ref="Q22:R22"/>
    <mergeCell ref="A23:C23"/>
    <mergeCell ref="A1:S1"/>
    <mergeCell ref="A2:S2"/>
    <mergeCell ref="A3:B4"/>
    <mergeCell ref="Q29:S29"/>
    <mergeCell ref="Q31:S31"/>
    <mergeCell ref="A11:C11"/>
    <mergeCell ref="Q11:R11"/>
    <mergeCell ref="A21:C21"/>
    <mergeCell ref="Q21:R21"/>
    <mergeCell ref="A13:C13"/>
    <mergeCell ref="A14:C14"/>
    <mergeCell ref="Q14:R14"/>
    <mergeCell ref="A15:C15"/>
    <mergeCell ref="A16:C16"/>
    <mergeCell ref="A17:C17"/>
    <mergeCell ref="A18:C18"/>
    <mergeCell ref="C3:S4"/>
    <mergeCell ref="A27:C28"/>
    <mergeCell ref="Q27:R27"/>
    <mergeCell ref="S27:S28"/>
    <mergeCell ref="A7:B8"/>
    <mergeCell ref="A5:B6"/>
    <mergeCell ref="C7:P8"/>
    <mergeCell ref="C5:P6"/>
    <mergeCell ref="Q23:S23"/>
    <mergeCell ref="A24:C24"/>
    <mergeCell ref="Q24:S24"/>
    <mergeCell ref="A25:C26"/>
    <mergeCell ref="Q25:S25"/>
    <mergeCell ref="Q26:S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headerFooter scaleWithDoc="0" alignWithMargins="0">
    <oddHeader>&amp;R&amp;"Angsana New,ธรรมดา"&amp;18 39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7"/>
  <sheetViews>
    <sheetView view="pageLayout" zoomScale="80" zoomScaleNormal="70" zoomScalePageLayoutView="80" workbookViewId="0">
      <selection activeCell="Q14" sqref="Q14:R14"/>
    </sheetView>
  </sheetViews>
  <sheetFormatPr defaultColWidth="8.75" defaultRowHeight="21" x14ac:dyDescent="0.35"/>
  <cols>
    <col min="1" max="1" width="8.75" style="15"/>
    <col min="2" max="2" width="19.25" style="15" customWidth="1"/>
    <col min="3" max="3" width="19.125" style="15" customWidth="1"/>
    <col min="4" max="4" width="16.25" style="15" bestFit="1" customWidth="1"/>
    <col min="5" max="5" width="3.625" style="15" customWidth="1"/>
    <col min="6" max="6" width="3.75" style="15" customWidth="1"/>
    <col min="7" max="8" width="4.375" style="15" bestFit="1" customWidth="1"/>
    <col min="9" max="10" width="3.625" style="15" customWidth="1"/>
    <col min="11" max="11" width="4" style="15" customWidth="1"/>
    <col min="12" max="12" width="5.25" style="15" customWidth="1"/>
    <col min="13" max="13" width="4.875" style="15" bestFit="1" customWidth="1"/>
    <col min="14" max="14" width="4.375" style="15" bestFit="1" customWidth="1"/>
    <col min="15" max="16" width="4.875" style="15" bestFit="1" customWidth="1"/>
    <col min="17" max="17" width="8.75" style="15"/>
    <col min="18" max="18" width="27.25" style="15" customWidth="1"/>
    <col min="19" max="19" width="24.25" style="15" bestFit="1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800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801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93" t="s">
        <v>774</v>
      </c>
      <c r="B5" s="2364"/>
      <c r="C5" s="1707" t="s">
        <v>1054</v>
      </c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694"/>
      <c r="Q5" s="1693" t="s">
        <v>586</v>
      </c>
      <c r="R5" s="1707"/>
      <c r="S5" s="1694"/>
    </row>
    <row r="6" spans="1:19" ht="21.75" customHeight="1" x14ac:dyDescent="0.35">
      <c r="A6" s="1786" t="s">
        <v>99</v>
      </c>
      <c r="B6" s="1787"/>
      <c r="C6" s="893" t="s">
        <v>798</v>
      </c>
      <c r="D6" s="893"/>
      <c r="E6" s="893"/>
      <c r="F6" s="893"/>
      <c r="G6" s="893"/>
      <c r="H6" s="893"/>
      <c r="I6" s="893"/>
      <c r="J6" s="893"/>
      <c r="K6" s="893"/>
      <c r="L6" s="893"/>
      <c r="M6" s="893"/>
      <c r="N6" s="893"/>
      <c r="O6" s="893"/>
      <c r="P6" s="894"/>
      <c r="Q6" s="1788" t="s">
        <v>431</v>
      </c>
      <c r="R6" s="1789"/>
      <c r="S6" s="1790"/>
    </row>
    <row r="7" spans="1:19" ht="21.75" customHeight="1" x14ac:dyDescent="0.35">
      <c r="A7" s="1646"/>
      <c r="B7" s="1647"/>
      <c r="C7" s="2365" t="s">
        <v>799</v>
      </c>
      <c r="D7" s="2365"/>
      <c r="E7" s="2365"/>
      <c r="F7" s="2365"/>
      <c r="G7" s="2365"/>
      <c r="H7" s="2365"/>
      <c r="I7" s="2365"/>
      <c r="J7" s="2365"/>
      <c r="K7" s="2365"/>
      <c r="L7" s="2365"/>
      <c r="M7" s="2365"/>
      <c r="N7" s="2365"/>
      <c r="O7" s="2365"/>
      <c r="P7" s="2366"/>
      <c r="Q7" s="890" t="s">
        <v>616</v>
      </c>
      <c r="R7" s="96"/>
      <c r="S7" s="384"/>
    </row>
    <row r="8" spans="1:19" x14ac:dyDescent="0.35">
      <c r="A8" s="1646"/>
      <c r="B8" s="1647"/>
      <c r="C8" s="1885" t="s">
        <v>325</v>
      </c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1760" t="s">
        <v>93</v>
      </c>
      <c r="R8" s="1761"/>
      <c r="S8" s="1762"/>
    </row>
    <row r="9" spans="1:19" x14ac:dyDescent="0.35">
      <c r="A9" s="1646"/>
      <c r="B9" s="1647"/>
      <c r="C9" s="2025" t="s">
        <v>812</v>
      </c>
      <c r="D9" s="2025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485"/>
      <c r="R9" s="445"/>
      <c r="S9" s="590"/>
    </row>
    <row r="10" spans="1:19" x14ac:dyDescent="0.35">
      <c r="A10" s="1646"/>
      <c r="B10" s="1647"/>
      <c r="C10" s="1140" t="s">
        <v>813</v>
      </c>
      <c r="D10" s="1140"/>
      <c r="E10" s="1141"/>
      <c r="F10" s="1141"/>
      <c r="G10" s="1141"/>
      <c r="H10" s="1141"/>
      <c r="I10" s="1141"/>
      <c r="J10" s="1141"/>
      <c r="K10" s="1141"/>
      <c r="L10" s="1141"/>
      <c r="M10" s="1141"/>
      <c r="N10" s="1141"/>
      <c r="O10" s="1141"/>
      <c r="P10" s="1141"/>
      <c r="Q10" s="903"/>
      <c r="R10" s="904"/>
      <c r="S10" s="289"/>
    </row>
    <row r="11" spans="1:19" ht="21.75" thickBot="1" x14ac:dyDescent="0.4">
      <c r="A11" s="1648"/>
      <c r="B11" s="1649"/>
      <c r="C11" s="1162" t="s">
        <v>326</v>
      </c>
      <c r="D11" s="1163"/>
      <c r="E11" s="1144"/>
      <c r="F11" s="1144"/>
      <c r="G11" s="1144"/>
      <c r="H11" s="1144"/>
      <c r="I11" s="1144"/>
      <c r="J11" s="1144"/>
      <c r="K11" s="1144"/>
      <c r="L11" s="1144"/>
      <c r="M11" s="1144"/>
      <c r="N11" s="1144"/>
      <c r="O11" s="1144"/>
      <c r="P11" s="1145"/>
      <c r="Q11" s="1151"/>
      <c r="R11" s="1152"/>
      <c r="S11" s="1122"/>
    </row>
    <row r="12" spans="1:19" ht="21.75" thickBot="1" x14ac:dyDescent="0.4">
      <c r="A12" s="1655" t="s">
        <v>532</v>
      </c>
      <c r="B12" s="1656"/>
      <c r="C12" s="1865"/>
      <c r="D12" s="1036" t="s">
        <v>597</v>
      </c>
      <c r="E12" s="1660" t="s">
        <v>594</v>
      </c>
      <c r="F12" s="1660"/>
      <c r="G12" s="1660"/>
      <c r="H12" s="1660"/>
      <c r="I12" s="1660"/>
      <c r="J12" s="1660"/>
      <c r="K12" s="1660"/>
      <c r="L12" s="1660"/>
      <c r="M12" s="1660"/>
      <c r="N12" s="1660"/>
      <c r="O12" s="1660"/>
      <c r="P12" s="1661"/>
      <c r="Q12" s="336" t="s">
        <v>550</v>
      </c>
      <c r="R12" s="337"/>
      <c r="S12" s="338" t="s">
        <v>535</v>
      </c>
    </row>
    <row r="13" spans="1:19" ht="21.75" thickBot="1" x14ac:dyDescent="0.4">
      <c r="A13" s="2082"/>
      <c r="B13" s="2370"/>
      <c r="C13" s="2083"/>
      <c r="D13" s="178" t="s">
        <v>521</v>
      </c>
      <c r="E13" s="305" t="s">
        <v>0</v>
      </c>
      <c r="F13" s="698" t="s">
        <v>1</v>
      </c>
      <c r="G13" s="448" t="s">
        <v>2</v>
      </c>
      <c r="H13" s="306" t="s">
        <v>3</v>
      </c>
      <c r="I13" s="306" t="s">
        <v>4</v>
      </c>
      <c r="J13" s="306" t="s">
        <v>5</v>
      </c>
      <c r="K13" s="306" t="s">
        <v>6</v>
      </c>
      <c r="L13" s="306" t="s">
        <v>7</v>
      </c>
      <c r="M13" s="306" t="s">
        <v>8</v>
      </c>
      <c r="N13" s="306" t="s">
        <v>9</v>
      </c>
      <c r="O13" s="306" t="s">
        <v>10</v>
      </c>
      <c r="P13" s="308" t="s">
        <v>11</v>
      </c>
      <c r="Q13" s="1644" t="s">
        <v>1076</v>
      </c>
      <c r="R13" s="1874"/>
      <c r="S13" s="501" t="s">
        <v>536</v>
      </c>
    </row>
    <row r="14" spans="1:19" x14ac:dyDescent="0.35">
      <c r="A14" s="2367" t="s">
        <v>327</v>
      </c>
      <c r="B14" s="2368"/>
      <c r="C14" s="2369"/>
      <c r="D14" s="646">
        <v>10</v>
      </c>
      <c r="E14" s="647"/>
      <c r="F14" s="699"/>
      <c r="G14" s="648">
        <v>5</v>
      </c>
      <c r="H14" s="649">
        <v>5</v>
      </c>
      <c r="I14" s="647"/>
      <c r="J14" s="650"/>
      <c r="K14" s="647"/>
      <c r="L14" s="647"/>
      <c r="M14" s="647"/>
      <c r="N14" s="647"/>
      <c r="O14" s="647"/>
      <c r="P14" s="651"/>
      <c r="Q14" s="1723" t="s">
        <v>1077</v>
      </c>
      <c r="R14" s="1724"/>
      <c r="S14" s="200"/>
    </row>
    <row r="15" spans="1:19" x14ac:dyDescent="0.35">
      <c r="A15" s="1641" t="s">
        <v>629</v>
      </c>
      <c r="B15" s="1642"/>
      <c r="C15" s="1643"/>
      <c r="D15" s="286">
        <v>20</v>
      </c>
      <c r="E15" s="233"/>
      <c r="F15" s="93"/>
      <c r="G15" s="237">
        <v>10</v>
      </c>
      <c r="H15" s="1026">
        <v>10</v>
      </c>
      <c r="I15" s="93"/>
      <c r="J15" s="245"/>
      <c r="K15" s="93"/>
      <c r="L15" s="93"/>
      <c r="M15" s="93"/>
      <c r="N15" s="93"/>
      <c r="O15" s="93"/>
      <c r="P15" s="94"/>
      <c r="Q15" s="1723"/>
      <c r="R15" s="1724"/>
      <c r="S15" s="200"/>
    </row>
    <row r="16" spans="1:19" x14ac:dyDescent="0.35">
      <c r="A16" s="1148" t="s">
        <v>886</v>
      </c>
      <c r="B16" s="1149"/>
      <c r="C16" s="1150"/>
      <c r="D16" s="286">
        <v>15</v>
      </c>
      <c r="E16" s="233"/>
      <c r="F16" s="234"/>
      <c r="G16" s="365"/>
      <c r="H16" s="494"/>
      <c r="I16" s="93"/>
      <c r="J16" s="245"/>
      <c r="K16" s="93"/>
      <c r="L16" s="242">
        <v>7.5</v>
      </c>
      <c r="M16" s="242">
        <v>7.5</v>
      </c>
      <c r="N16" s="93"/>
      <c r="O16" s="93"/>
      <c r="P16" s="94"/>
      <c r="Q16" s="1128"/>
      <c r="R16" s="1129"/>
      <c r="S16" s="200"/>
    </row>
    <row r="17" spans="1:19" ht="21.75" thickBot="1" x14ac:dyDescent="0.4">
      <c r="A17" s="2153" t="s">
        <v>887</v>
      </c>
      <c r="B17" s="2154"/>
      <c r="C17" s="2155"/>
      <c r="D17" s="286">
        <v>20</v>
      </c>
      <c r="E17" s="233"/>
      <c r="F17" s="234"/>
      <c r="G17" s="233"/>
      <c r="H17" s="494"/>
      <c r="I17" s="239"/>
      <c r="J17" s="241"/>
      <c r="K17" s="239"/>
      <c r="L17" s="93"/>
      <c r="M17" s="242">
        <v>5</v>
      </c>
      <c r="N17" s="242">
        <v>5</v>
      </c>
      <c r="O17" s="242">
        <v>5</v>
      </c>
      <c r="P17" s="246">
        <v>5</v>
      </c>
      <c r="Q17" s="1737"/>
      <c r="R17" s="1738"/>
      <c r="S17" s="374"/>
    </row>
    <row r="18" spans="1:19" ht="21.75" thickBot="1" x14ac:dyDescent="0.4">
      <c r="A18" s="1641" t="s">
        <v>888</v>
      </c>
      <c r="B18" s="1642"/>
      <c r="C18" s="1643"/>
      <c r="D18" s="213">
        <v>20</v>
      </c>
      <c r="E18" s="233"/>
      <c r="F18" s="234"/>
      <c r="G18" s="233"/>
      <c r="H18" s="536"/>
      <c r="I18" s="93"/>
      <c r="J18" s="245"/>
      <c r="K18" s="239"/>
      <c r="L18" s="239"/>
      <c r="M18" s="242">
        <v>5</v>
      </c>
      <c r="N18" s="242">
        <v>5</v>
      </c>
      <c r="O18" s="242">
        <v>5</v>
      </c>
      <c r="P18" s="246">
        <v>5</v>
      </c>
      <c r="Q18" s="336" t="s">
        <v>541</v>
      </c>
      <c r="R18" s="337"/>
      <c r="S18" s="506"/>
    </row>
    <row r="19" spans="1:19" x14ac:dyDescent="0.35">
      <c r="A19" s="1635" t="s">
        <v>1011</v>
      </c>
      <c r="B19" s="1636"/>
      <c r="C19" s="1637"/>
      <c r="D19" s="214">
        <v>15</v>
      </c>
      <c r="E19" s="93"/>
      <c r="F19" s="244"/>
      <c r="G19" s="93"/>
      <c r="H19" s="536"/>
      <c r="I19" s="93"/>
      <c r="J19" s="245"/>
      <c r="K19" s="93"/>
      <c r="L19" s="93"/>
      <c r="M19" s="242">
        <v>3.8</v>
      </c>
      <c r="N19" s="1026">
        <v>3.8</v>
      </c>
      <c r="O19" s="242">
        <v>3.7</v>
      </c>
      <c r="P19" s="246">
        <v>3.7</v>
      </c>
      <c r="Q19" s="1644" t="s">
        <v>724</v>
      </c>
      <c r="R19" s="1700"/>
      <c r="S19" s="201"/>
    </row>
    <row r="20" spans="1:19" ht="21.75" thickBot="1" x14ac:dyDescent="0.4">
      <c r="A20" s="1800"/>
      <c r="B20" s="1801"/>
      <c r="C20" s="1802"/>
      <c r="D20" s="214"/>
      <c r="E20" s="93"/>
      <c r="F20" s="244"/>
      <c r="G20" s="93"/>
      <c r="H20" s="536"/>
      <c r="I20" s="93"/>
      <c r="J20" s="245"/>
      <c r="K20" s="93"/>
      <c r="L20" s="93"/>
      <c r="M20" s="93"/>
      <c r="N20" s="93"/>
      <c r="O20" s="93"/>
      <c r="P20" s="94"/>
      <c r="Q20" s="89"/>
      <c r="R20" s="90"/>
      <c r="S20" s="91"/>
    </row>
    <row r="21" spans="1:19" ht="21.75" thickBot="1" x14ac:dyDescent="0.4">
      <c r="A21" s="1800"/>
      <c r="B21" s="1801"/>
      <c r="C21" s="1802"/>
      <c r="D21" s="214"/>
      <c r="E21" s="93"/>
      <c r="F21" s="244"/>
      <c r="G21" s="93"/>
      <c r="H21" s="536"/>
      <c r="I21" s="93"/>
      <c r="J21" s="245"/>
      <c r="K21" s="93"/>
      <c r="L21" s="93"/>
      <c r="M21" s="93"/>
      <c r="N21" s="93"/>
      <c r="O21" s="93"/>
      <c r="P21" s="94"/>
      <c r="Q21" s="336" t="s">
        <v>542</v>
      </c>
      <c r="R21" s="337"/>
      <c r="S21" s="506"/>
    </row>
    <row r="22" spans="1:19" x14ac:dyDescent="0.35">
      <c r="A22" s="1800"/>
      <c r="B22" s="1801"/>
      <c r="C22" s="1802"/>
      <c r="D22" s="214"/>
      <c r="E22" s="239"/>
      <c r="F22" s="240"/>
      <c r="G22" s="239"/>
      <c r="H22" s="240"/>
      <c r="I22" s="239"/>
      <c r="J22" s="241"/>
      <c r="K22" s="239"/>
      <c r="L22" s="239"/>
      <c r="M22" s="239"/>
      <c r="N22" s="239"/>
      <c r="O22" s="239"/>
      <c r="P22" s="243"/>
      <c r="Q22" s="135" t="s">
        <v>182</v>
      </c>
      <c r="R22" s="222"/>
      <c r="S22" s="201"/>
    </row>
    <row r="23" spans="1:19" ht="21.75" thickBot="1" x14ac:dyDescent="0.4">
      <c r="A23" s="1800"/>
      <c r="B23" s="1801"/>
      <c r="C23" s="1802"/>
      <c r="D23" s="214"/>
      <c r="E23" s="93"/>
      <c r="F23" s="244"/>
      <c r="G23" s="93"/>
      <c r="H23" s="244"/>
      <c r="I23" s="93"/>
      <c r="J23" s="245"/>
      <c r="K23" s="93"/>
      <c r="L23" s="93"/>
      <c r="M23" s="93"/>
      <c r="N23" s="93"/>
      <c r="O23" s="93"/>
      <c r="P23" s="94"/>
      <c r="Q23" s="89"/>
      <c r="R23" s="90"/>
      <c r="S23" s="91"/>
    </row>
    <row r="24" spans="1:19" x14ac:dyDescent="0.35">
      <c r="A24" s="1800"/>
      <c r="B24" s="1801"/>
      <c r="C24" s="1802"/>
      <c r="D24" s="214"/>
      <c r="E24" s="93"/>
      <c r="F24" s="244"/>
      <c r="G24" s="93"/>
      <c r="H24" s="244"/>
      <c r="I24" s="93"/>
      <c r="J24" s="245"/>
      <c r="K24" s="93"/>
      <c r="L24" s="93"/>
      <c r="M24" s="93"/>
      <c r="N24" s="93"/>
      <c r="O24" s="93"/>
      <c r="P24" s="94"/>
      <c r="Q24" s="1747" t="s">
        <v>537</v>
      </c>
      <c r="R24" s="1748"/>
      <c r="S24" s="1749"/>
    </row>
    <row r="25" spans="1:19" x14ac:dyDescent="0.35">
      <c r="A25" s="1800"/>
      <c r="B25" s="1801"/>
      <c r="C25" s="1802"/>
      <c r="D25" s="214"/>
      <c r="E25" s="93"/>
      <c r="F25" s="244"/>
      <c r="G25" s="93"/>
      <c r="H25" s="244"/>
      <c r="I25" s="93"/>
      <c r="J25" s="245"/>
      <c r="K25" s="93"/>
      <c r="L25" s="93"/>
      <c r="M25" s="93"/>
      <c r="N25" s="93"/>
      <c r="O25" s="93"/>
      <c r="P25" s="94"/>
      <c r="Q25" s="1770" t="s">
        <v>12</v>
      </c>
      <c r="R25" s="1771"/>
      <c r="S25" s="98" t="s">
        <v>13</v>
      </c>
    </row>
    <row r="26" spans="1:19" x14ac:dyDescent="0.35">
      <c r="A26" s="1800"/>
      <c r="B26" s="1801"/>
      <c r="C26" s="1802"/>
      <c r="D26" s="179"/>
      <c r="E26" s="99"/>
      <c r="F26" s="100"/>
      <c r="G26" s="99"/>
      <c r="H26" s="100"/>
      <c r="I26" s="99"/>
      <c r="J26" s="101"/>
      <c r="K26" s="99"/>
      <c r="L26" s="99"/>
      <c r="M26" s="99"/>
      <c r="N26" s="99"/>
      <c r="O26" s="99"/>
      <c r="P26" s="103"/>
      <c r="Q26" s="2159"/>
      <c r="R26" s="1985"/>
      <c r="S26" s="102"/>
    </row>
    <row r="27" spans="1:19" ht="21.75" thickBot="1" x14ac:dyDescent="0.4">
      <c r="A27" s="1800"/>
      <c r="B27" s="1801"/>
      <c r="C27" s="1802"/>
      <c r="D27" s="179"/>
      <c r="E27" s="99"/>
      <c r="F27" s="100"/>
      <c r="G27" s="99"/>
      <c r="H27" s="100"/>
      <c r="I27" s="99"/>
      <c r="J27" s="101"/>
      <c r="K27" s="99"/>
      <c r="L27" s="99"/>
      <c r="M27" s="99"/>
      <c r="N27" s="99"/>
      <c r="O27" s="99"/>
      <c r="P27" s="103"/>
      <c r="Q27" s="1808" t="s">
        <v>14</v>
      </c>
      <c r="R27" s="1809"/>
      <c r="S27" s="728">
        <f>Q26+S26</f>
        <v>0</v>
      </c>
    </row>
    <row r="28" spans="1:19" ht="21.75" thickBot="1" x14ac:dyDescent="0.4">
      <c r="A28" s="1638"/>
      <c r="B28" s="1639"/>
      <c r="C28" s="1640"/>
      <c r="D28" s="180"/>
      <c r="E28" s="104"/>
      <c r="F28" s="105"/>
      <c r="G28" s="104"/>
      <c r="H28" s="105"/>
      <c r="I28" s="104"/>
      <c r="J28" s="106"/>
      <c r="K28" s="104"/>
      <c r="L28" s="104"/>
      <c r="M28" s="104"/>
      <c r="N28" s="104"/>
      <c r="O28" s="104"/>
      <c r="P28" s="107"/>
      <c r="Q28" s="1625" t="s">
        <v>585</v>
      </c>
      <c r="R28" s="1699"/>
      <c r="S28" s="1626"/>
    </row>
    <row r="29" spans="1:19" x14ac:dyDescent="0.35">
      <c r="A29" s="1622" t="s">
        <v>98</v>
      </c>
      <c r="B29" s="1623"/>
      <c r="C29" s="1624"/>
      <c r="D29" s="108">
        <f>SUM(D14:D28)</f>
        <v>100</v>
      </c>
      <c r="E29" s="109"/>
      <c r="F29" s="110"/>
      <c r="G29" s="109"/>
      <c r="H29" s="110"/>
      <c r="I29" s="109"/>
      <c r="J29" s="110"/>
      <c r="K29" s="111"/>
      <c r="L29" s="111"/>
      <c r="M29" s="111"/>
      <c r="N29" s="111"/>
      <c r="O29" s="111"/>
      <c r="P29" s="112"/>
      <c r="Q29" s="2050"/>
      <c r="R29" s="2242"/>
      <c r="S29" s="2051"/>
    </row>
    <row r="30" spans="1:19" x14ac:dyDescent="0.35">
      <c r="A30" s="1627" t="s">
        <v>519</v>
      </c>
      <c r="B30" s="1628"/>
      <c r="C30" s="1629"/>
      <c r="D30" s="185" t="s">
        <v>105</v>
      </c>
      <c r="E30" s="113">
        <f>SUM(E14:E28)</f>
        <v>0</v>
      </c>
      <c r="F30" s="113">
        <f>SUM(F14:F28)</f>
        <v>0</v>
      </c>
      <c r="G30" s="113">
        <f>SUM(G14:G28)</f>
        <v>15</v>
      </c>
      <c r="H30" s="113">
        <f t="shared" ref="H30:K30" si="0">SUM(H14:H28)</f>
        <v>15</v>
      </c>
      <c r="I30" s="113">
        <f t="shared" si="0"/>
        <v>0</v>
      </c>
      <c r="J30" s="113">
        <f t="shared" si="0"/>
        <v>0</v>
      </c>
      <c r="K30" s="113">
        <f t="shared" si="0"/>
        <v>0</v>
      </c>
      <c r="L30" s="113">
        <f>SUM(L14:L28)</f>
        <v>7.5</v>
      </c>
      <c r="M30" s="113">
        <f>SUM(M14:M28)</f>
        <v>21.3</v>
      </c>
      <c r="N30" s="113">
        <f>SUM(N14:N28)</f>
        <v>13.8</v>
      </c>
      <c r="O30" s="113">
        <f>SUM(O14:O28)</f>
        <v>13.7</v>
      </c>
      <c r="P30" s="113">
        <f>SUM(P14:P28)</f>
        <v>13.7</v>
      </c>
      <c r="Q30" s="1848"/>
      <c r="R30" s="1849"/>
      <c r="S30" s="1850"/>
    </row>
    <row r="31" spans="1:19" x14ac:dyDescent="0.35">
      <c r="A31" s="1630"/>
      <c r="B31" s="1631"/>
      <c r="C31" s="1632"/>
      <c r="D31" s="188" t="s">
        <v>106</v>
      </c>
      <c r="E31" s="115">
        <f>E30</f>
        <v>0</v>
      </c>
      <c r="F31" s="113">
        <f>SUM(E30:F30)</f>
        <v>0</v>
      </c>
      <c r="G31" s="113">
        <f>SUM(E30:G30)</f>
        <v>15</v>
      </c>
      <c r="H31" s="113">
        <f>SUM(E30:H30)</f>
        <v>30</v>
      </c>
      <c r="I31" s="113">
        <f>SUM(E30:I30)</f>
        <v>30</v>
      </c>
      <c r="J31" s="113">
        <f>SUM(E30:J30)</f>
        <v>30</v>
      </c>
      <c r="K31" s="113">
        <f>SUM(E30:K30)</f>
        <v>30</v>
      </c>
      <c r="L31" s="113">
        <f>SUM(E30:L30)</f>
        <v>37.5</v>
      </c>
      <c r="M31" s="113">
        <f>SUM(E30:M30)</f>
        <v>58.8</v>
      </c>
      <c r="N31" s="113">
        <f>SUM(E30:N30)</f>
        <v>72.599999999999994</v>
      </c>
      <c r="O31" s="113">
        <f>SUM(E30:O30)</f>
        <v>86.3</v>
      </c>
      <c r="P31" s="114">
        <f>SUM(E30:P30)</f>
        <v>100</v>
      </c>
      <c r="Q31" s="1633"/>
      <c r="R31" s="1892"/>
      <c r="S31" s="1634"/>
    </row>
    <row r="32" spans="1:19" x14ac:dyDescent="0.35">
      <c r="A32" s="1614" t="s">
        <v>522</v>
      </c>
      <c r="B32" s="1615"/>
      <c r="C32" s="1616"/>
      <c r="D32" s="190" t="s">
        <v>105</v>
      </c>
      <c r="E32" s="116"/>
      <c r="F32" s="117"/>
      <c r="G32" s="116"/>
      <c r="H32" s="117"/>
      <c r="I32" s="116"/>
      <c r="J32" s="117"/>
      <c r="K32" s="118"/>
      <c r="L32" s="118"/>
      <c r="M32" s="118"/>
      <c r="N32" s="118"/>
      <c r="O32" s="118"/>
      <c r="P32" s="119"/>
      <c r="Q32" s="1347" t="s">
        <v>617</v>
      </c>
      <c r="R32" s="1348"/>
      <c r="S32" s="1620">
        <f>P33</f>
        <v>0</v>
      </c>
    </row>
    <row r="33" spans="1:19" ht="21.75" thickBot="1" x14ac:dyDescent="0.4">
      <c r="A33" s="1617"/>
      <c r="B33" s="1618"/>
      <c r="C33" s="1619"/>
      <c r="D33" s="195" t="s">
        <v>109</v>
      </c>
      <c r="E33" s="120">
        <f>E32</f>
        <v>0</v>
      </c>
      <c r="F33" s="121">
        <f>SUM(E32:F32)</f>
        <v>0</v>
      </c>
      <c r="G33" s="121">
        <f>SUM(E32:G32)</f>
        <v>0</v>
      </c>
      <c r="H33" s="121">
        <f>SUM(E32:H32)</f>
        <v>0</v>
      </c>
      <c r="I33" s="121">
        <f>SUM(E32:I32)</f>
        <v>0</v>
      </c>
      <c r="J33" s="121">
        <f>SUM(E32:J32)</f>
        <v>0</v>
      </c>
      <c r="K33" s="121">
        <f>SUM(E32:K32)</f>
        <v>0</v>
      </c>
      <c r="L33" s="121">
        <f>SUM(E32:L32)</f>
        <v>0</v>
      </c>
      <c r="M33" s="121">
        <f>SUM(E32:M32)</f>
        <v>0</v>
      </c>
      <c r="N33" s="121">
        <f>SUM(E32:N32)</f>
        <v>0</v>
      </c>
      <c r="O33" s="121">
        <f>SUM(E32:O32)</f>
        <v>0</v>
      </c>
      <c r="P33" s="122">
        <f>SUM(E32:P32)</f>
        <v>0</v>
      </c>
      <c r="Q33" s="1349"/>
      <c r="R33" s="1350"/>
      <c r="S33" s="1621"/>
    </row>
    <row r="34" spans="1:19" hidden="1" x14ac:dyDescent="0.35">
      <c r="Q34" s="1666" t="s">
        <v>711</v>
      </c>
      <c r="R34" s="1666"/>
      <c r="S34" s="1666"/>
    </row>
    <row r="35" spans="1:19" hidden="1" x14ac:dyDescent="0.35">
      <c r="Q35" s="447"/>
      <c r="R35" s="729"/>
      <c r="S35" s="287"/>
    </row>
    <row r="36" spans="1:19" hidden="1" x14ac:dyDescent="0.35">
      <c r="Q36" s="1739" t="s">
        <v>712</v>
      </c>
      <c r="R36" s="1739"/>
      <c r="S36" s="1739"/>
    </row>
    <row r="37" spans="1:19" hidden="1" x14ac:dyDescent="0.35">
      <c r="Q37" s="1978" t="s">
        <v>722</v>
      </c>
      <c r="R37" s="1978"/>
      <c r="S37" s="1978"/>
    </row>
  </sheetData>
  <mergeCells count="49">
    <mergeCell ref="Q37:S37"/>
    <mergeCell ref="Q34:S34"/>
    <mergeCell ref="Q36:S36"/>
    <mergeCell ref="C5:P5"/>
    <mergeCell ref="Q5:S5"/>
    <mergeCell ref="Q24:S24"/>
    <mergeCell ref="A15:C15"/>
    <mergeCell ref="Q15:R15"/>
    <mergeCell ref="A17:C17"/>
    <mergeCell ref="Q17:R17"/>
    <mergeCell ref="A18:C18"/>
    <mergeCell ref="A19:C19"/>
    <mergeCell ref="Q19:R19"/>
    <mergeCell ref="A20:C20"/>
    <mergeCell ref="A21:C21"/>
    <mergeCell ref="A22:C22"/>
    <mergeCell ref="A6:B11"/>
    <mergeCell ref="Q6:S6"/>
    <mergeCell ref="C8:P8"/>
    <mergeCell ref="C9:P9"/>
    <mergeCell ref="Q8:S8"/>
    <mergeCell ref="A32:C33"/>
    <mergeCell ref="S32:S33"/>
    <mergeCell ref="A28:C28"/>
    <mergeCell ref="Q28:S28"/>
    <mergeCell ref="A29:C29"/>
    <mergeCell ref="A14:C14"/>
    <mergeCell ref="Q29:S29"/>
    <mergeCell ref="A30:C31"/>
    <mergeCell ref="Q14:R14"/>
    <mergeCell ref="A12:C13"/>
    <mergeCell ref="E12:P12"/>
    <mergeCell ref="Q13:R13"/>
    <mergeCell ref="A1:S1"/>
    <mergeCell ref="A2:S2"/>
    <mergeCell ref="A3:B4"/>
    <mergeCell ref="Q30:S30"/>
    <mergeCell ref="Q31:S31"/>
    <mergeCell ref="A5:B5"/>
    <mergeCell ref="C7:P7"/>
    <mergeCell ref="C3:S4"/>
    <mergeCell ref="A27:C27"/>
    <mergeCell ref="Q27:R27"/>
    <mergeCell ref="A23:C23"/>
    <mergeCell ref="A24:C24"/>
    <mergeCell ref="A25:C25"/>
    <mergeCell ref="Q25:R25"/>
    <mergeCell ref="A26:C26"/>
    <mergeCell ref="Q26:R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headerFooter scaleWithDoc="0" alignWithMargins="0">
    <oddHeader>&amp;R&amp;"Angsana New,ธรรมดา"&amp;18 40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T41"/>
  <sheetViews>
    <sheetView view="pageLayout" zoomScale="80" zoomScaleNormal="90" zoomScalePageLayoutView="80" workbookViewId="0">
      <selection activeCell="Q11" sqref="Q11:R11"/>
    </sheetView>
  </sheetViews>
  <sheetFormatPr defaultColWidth="8.75" defaultRowHeight="21" x14ac:dyDescent="0.35"/>
  <cols>
    <col min="1" max="1" width="15.25" style="15" customWidth="1"/>
    <col min="2" max="2" width="13.625" style="15" customWidth="1"/>
    <col min="3" max="3" width="20.5" style="15" customWidth="1"/>
    <col min="4" max="4" width="16.875" style="15" customWidth="1"/>
    <col min="5" max="5" width="3.875" style="15" customWidth="1"/>
    <col min="6" max="6" width="4" style="15" customWidth="1"/>
    <col min="7" max="7" width="3.625" style="15" customWidth="1"/>
    <col min="8" max="8" width="4" style="15" customWidth="1"/>
    <col min="9" max="9" width="3.875" style="15" customWidth="1"/>
    <col min="10" max="10" width="4" style="15" customWidth="1"/>
    <col min="11" max="11" width="4.5" style="15" bestFit="1" customWidth="1"/>
    <col min="12" max="12" width="4.125" style="15" bestFit="1" customWidth="1"/>
    <col min="13" max="13" width="4.875" style="15" bestFit="1" customWidth="1"/>
    <col min="14" max="14" width="3.875" style="15" bestFit="1" customWidth="1"/>
    <col min="15" max="15" width="4" style="15" bestFit="1" customWidth="1"/>
    <col min="16" max="16" width="4.875" style="15" bestFit="1" customWidth="1"/>
    <col min="17" max="17" width="18.625" style="15" customWidth="1"/>
    <col min="18" max="18" width="21.5" style="15" customWidth="1"/>
    <col min="19" max="19" width="14" style="15" customWidth="1"/>
    <col min="20" max="16384" width="8.75" style="15"/>
  </cols>
  <sheetData>
    <row r="1" spans="1:20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20" ht="21.75" thickBot="1" x14ac:dyDescent="0.4">
      <c r="A2" s="1668" t="s">
        <v>517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20" x14ac:dyDescent="0.35">
      <c r="A3" s="1671" t="s">
        <v>773</v>
      </c>
      <c r="B3" s="1672"/>
      <c r="C3" s="1678" t="s">
        <v>366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20" ht="21.75" thickBot="1" x14ac:dyDescent="0.4">
      <c r="A4" s="1675"/>
      <c r="B4" s="1676"/>
      <c r="C4" s="1854"/>
      <c r="D4" s="1854"/>
      <c r="E4" s="1854"/>
      <c r="F4" s="1854"/>
      <c r="G4" s="1854"/>
      <c r="H4" s="1854"/>
      <c r="I4" s="1854"/>
      <c r="J4" s="1854"/>
      <c r="K4" s="1854"/>
      <c r="L4" s="1854"/>
      <c r="M4" s="1854"/>
      <c r="N4" s="1854"/>
      <c r="O4" s="1854"/>
      <c r="P4" s="1854"/>
      <c r="Q4" s="1854"/>
      <c r="R4" s="1854"/>
      <c r="S4" s="1855"/>
    </row>
    <row r="5" spans="1:20" x14ac:dyDescent="0.35">
      <c r="A5" s="1683" t="s">
        <v>774</v>
      </c>
      <c r="B5" s="1684"/>
      <c r="C5" s="1712" t="s">
        <v>1055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20" x14ac:dyDescent="0.35">
      <c r="A6" s="1685"/>
      <c r="B6" s="1686"/>
      <c r="C6" s="1879"/>
      <c r="D6" s="1879"/>
      <c r="E6" s="1879"/>
      <c r="F6" s="1879"/>
      <c r="G6" s="1879"/>
      <c r="H6" s="1879"/>
      <c r="I6" s="1879"/>
      <c r="J6" s="1879"/>
      <c r="K6" s="1879"/>
      <c r="L6" s="1879"/>
      <c r="M6" s="1879"/>
      <c r="N6" s="1879"/>
      <c r="O6" s="1879"/>
      <c r="P6" s="1880"/>
      <c r="Q6" s="1708" t="s">
        <v>193</v>
      </c>
      <c r="R6" s="1709"/>
      <c r="S6" s="1710"/>
    </row>
    <row r="7" spans="1:20" x14ac:dyDescent="0.35">
      <c r="A7" s="1646" t="s">
        <v>99</v>
      </c>
      <c r="B7" s="1647"/>
      <c r="C7" s="2177" t="s">
        <v>1014</v>
      </c>
      <c r="D7" s="2178"/>
      <c r="E7" s="2178"/>
      <c r="F7" s="2178"/>
      <c r="G7" s="2178"/>
      <c r="H7" s="2178"/>
      <c r="I7" s="2178"/>
      <c r="J7" s="2178"/>
      <c r="K7" s="2178"/>
      <c r="L7" s="2178"/>
      <c r="M7" s="2178"/>
      <c r="N7" s="2178"/>
      <c r="O7" s="2178"/>
      <c r="P7" s="2179"/>
      <c r="Q7" s="89" t="s">
        <v>616</v>
      </c>
      <c r="R7" s="90"/>
      <c r="S7" s="91"/>
    </row>
    <row r="8" spans="1:20" ht="21.75" thickBot="1" x14ac:dyDescent="0.4">
      <c r="A8" s="1648"/>
      <c r="B8" s="1649"/>
      <c r="C8" s="2180"/>
      <c r="D8" s="2181"/>
      <c r="E8" s="2181"/>
      <c r="F8" s="2181"/>
      <c r="G8" s="2181"/>
      <c r="H8" s="2181"/>
      <c r="I8" s="2181"/>
      <c r="J8" s="2181"/>
      <c r="K8" s="2181"/>
      <c r="L8" s="2181"/>
      <c r="M8" s="2181"/>
      <c r="N8" s="2181"/>
      <c r="O8" s="2181"/>
      <c r="P8" s="2182"/>
      <c r="Q8" s="1653" t="s">
        <v>93</v>
      </c>
      <c r="R8" s="1736"/>
      <c r="S8" s="1654"/>
    </row>
    <row r="9" spans="1:20" ht="21.75" thickBot="1" x14ac:dyDescent="0.4">
      <c r="A9" s="1655" t="s">
        <v>532</v>
      </c>
      <c r="B9" s="1656"/>
      <c r="C9" s="1656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20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1078</v>
      </c>
      <c r="R10" s="1874"/>
      <c r="S10" s="501" t="s">
        <v>536</v>
      </c>
    </row>
    <row r="11" spans="1:20" x14ac:dyDescent="0.35">
      <c r="A11" s="2375" t="s">
        <v>328</v>
      </c>
      <c r="B11" s="2376"/>
      <c r="C11" s="2377"/>
      <c r="D11" s="286">
        <v>20</v>
      </c>
      <c r="E11" s="233"/>
      <c r="F11" s="895"/>
      <c r="G11" s="235">
        <v>10</v>
      </c>
      <c r="H11" s="237">
        <v>10</v>
      </c>
      <c r="I11" s="233"/>
      <c r="J11" s="236"/>
      <c r="K11" s="233"/>
      <c r="L11" s="233"/>
      <c r="M11" s="233"/>
      <c r="N11" s="233"/>
      <c r="O11" s="233"/>
      <c r="P11" s="232"/>
      <c r="Q11" s="1723" t="s">
        <v>1079</v>
      </c>
      <c r="R11" s="1724"/>
      <c r="S11" s="200"/>
    </row>
    <row r="12" spans="1:20" ht="21.75" thickBot="1" x14ac:dyDescent="0.4">
      <c r="A12" s="2375" t="s">
        <v>953</v>
      </c>
      <c r="B12" s="2376"/>
      <c r="C12" s="2377"/>
      <c r="D12" s="286">
        <v>10</v>
      </c>
      <c r="E12" s="233"/>
      <c r="F12" s="233"/>
      <c r="G12" s="387">
        <v>5</v>
      </c>
      <c r="H12" s="235">
        <v>5</v>
      </c>
      <c r="I12" s="233"/>
      <c r="J12" s="236"/>
      <c r="K12" s="233"/>
      <c r="L12" s="233"/>
      <c r="M12" s="233"/>
      <c r="N12" s="233"/>
      <c r="O12" s="233"/>
      <c r="P12" s="238"/>
      <c r="Q12" s="1737"/>
      <c r="R12" s="1738"/>
      <c r="S12" s="374"/>
    </row>
    <row r="13" spans="1:20" ht="21.75" thickBot="1" x14ac:dyDescent="0.4">
      <c r="A13" s="2378" t="s">
        <v>630</v>
      </c>
      <c r="B13" s="2379"/>
      <c r="C13" s="2380"/>
      <c r="D13" s="213">
        <v>30</v>
      </c>
      <c r="E13" s="233"/>
      <c r="F13" s="234"/>
      <c r="G13" s="233"/>
      <c r="H13" s="366"/>
      <c r="I13" s="1010"/>
      <c r="J13" s="139"/>
      <c r="K13" s="138"/>
      <c r="L13" s="138"/>
      <c r="M13" s="138"/>
      <c r="N13" s="138"/>
      <c r="O13" s="138"/>
      <c r="P13" s="238"/>
      <c r="Q13" s="336" t="s">
        <v>541</v>
      </c>
      <c r="R13" s="337"/>
      <c r="S13" s="506"/>
    </row>
    <row r="14" spans="1:20" x14ac:dyDescent="0.35">
      <c r="A14" s="2373" t="s">
        <v>889</v>
      </c>
      <c r="B14" s="2373"/>
      <c r="C14" s="2373"/>
      <c r="D14" s="965"/>
      <c r="E14" s="233"/>
      <c r="F14" s="234"/>
      <c r="G14" s="233"/>
      <c r="H14" s="366"/>
      <c r="I14" s="239"/>
      <c r="J14" s="245"/>
      <c r="K14" s="242">
        <v>2.5</v>
      </c>
      <c r="L14" s="242">
        <v>2.5</v>
      </c>
      <c r="M14" s="242">
        <v>2.5</v>
      </c>
      <c r="N14" s="93"/>
      <c r="O14" s="93"/>
      <c r="P14" s="238"/>
      <c r="Q14" s="1644" t="s">
        <v>724</v>
      </c>
      <c r="R14" s="1700"/>
      <c r="S14" s="91"/>
    </row>
    <row r="15" spans="1:20" ht="21.75" thickBot="1" x14ac:dyDescent="0.4">
      <c r="A15" s="2122" t="s">
        <v>890</v>
      </c>
      <c r="B15" s="2123"/>
      <c r="C15" s="2124"/>
      <c r="D15" s="213"/>
      <c r="E15" s="233"/>
      <c r="F15" s="234"/>
      <c r="G15" s="233"/>
      <c r="H15" s="366"/>
      <c r="I15" s="239"/>
      <c r="J15" s="245"/>
      <c r="K15" s="242">
        <v>2.5</v>
      </c>
      <c r="L15" s="242">
        <v>2.5</v>
      </c>
      <c r="M15" s="242">
        <v>2.5</v>
      </c>
      <c r="N15" s="93"/>
      <c r="O15" s="93"/>
      <c r="P15" s="238"/>
      <c r="Q15" s="89"/>
      <c r="R15" s="90"/>
      <c r="S15" s="384"/>
      <c r="T15" s="887"/>
    </row>
    <row r="16" spans="1:20" ht="21.75" thickBot="1" x14ac:dyDescent="0.4">
      <c r="A16" s="2122" t="s">
        <v>891</v>
      </c>
      <c r="B16" s="2123"/>
      <c r="C16" s="2124"/>
      <c r="D16" s="213"/>
      <c r="E16" s="233"/>
      <c r="F16" s="234"/>
      <c r="G16" s="233"/>
      <c r="H16" s="366"/>
      <c r="I16" s="239"/>
      <c r="J16" s="245"/>
      <c r="K16" s="242">
        <v>2.5</v>
      </c>
      <c r="L16" s="242">
        <v>2.5</v>
      </c>
      <c r="M16" s="242">
        <v>2.5</v>
      </c>
      <c r="N16" s="93"/>
      <c r="O16" s="93"/>
      <c r="P16" s="238"/>
      <c r="Q16" s="336" t="s">
        <v>542</v>
      </c>
      <c r="R16" s="337"/>
      <c r="S16" s="506"/>
    </row>
    <row r="17" spans="1:19" x14ac:dyDescent="0.35">
      <c r="A17" s="2122" t="s">
        <v>1012</v>
      </c>
      <c r="B17" s="2123"/>
      <c r="C17" s="2124"/>
      <c r="D17" s="213"/>
      <c r="E17" s="233"/>
      <c r="F17" s="234"/>
      <c r="G17" s="233"/>
      <c r="H17" s="366"/>
      <c r="I17" s="239"/>
      <c r="J17" s="245"/>
      <c r="K17" s="242">
        <v>2.5</v>
      </c>
      <c r="L17" s="242">
        <v>2.5</v>
      </c>
      <c r="M17" s="242">
        <v>2.5</v>
      </c>
      <c r="N17" s="93"/>
      <c r="O17" s="93"/>
      <c r="P17" s="238"/>
      <c r="Q17" s="135" t="s">
        <v>182</v>
      </c>
      <c r="R17" s="128"/>
      <c r="S17" s="717"/>
    </row>
    <row r="18" spans="1:19" x14ac:dyDescent="0.35">
      <c r="A18" s="2122" t="s">
        <v>1013</v>
      </c>
      <c r="B18" s="2123"/>
      <c r="C18" s="2124"/>
      <c r="D18" s="213"/>
      <c r="E18" s="233"/>
      <c r="F18" s="234"/>
      <c r="G18" s="233"/>
      <c r="H18" s="366"/>
      <c r="I18" s="239"/>
      <c r="J18" s="245"/>
      <c r="K18" s="239"/>
      <c r="L18" s="239"/>
      <c r="M18" s="239"/>
      <c r="N18" s="239"/>
      <c r="O18" s="93"/>
      <c r="P18" s="238"/>
      <c r="Q18" s="135"/>
      <c r="R18" s="90"/>
      <c r="S18" s="91"/>
    </row>
    <row r="19" spans="1:19" x14ac:dyDescent="0.35">
      <c r="A19" s="2058" t="s">
        <v>892</v>
      </c>
      <c r="B19" s="2241"/>
      <c r="C19" s="2059"/>
      <c r="D19" s="213">
        <v>15</v>
      </c>
      <c r="E19" s="233"/>
      <c r="F19" s="234"/>
      <c r="G19" s="233"/>
      <c r="H19" s="366"/>
      <c r="I19" s="239"/>
      <c r="J19" s="245"/>
      <c r="K19" s="93"/>
      <c r="L19" s="93"/>
      <c r="M19" s="93"/>
      <c r="N19" s="93"/>
      <c r="O19" s="93"/>
      <c r="P19" s="238"/>
      <c r="Q19" s="485"/>
      <c r="R19" s="96"/>
      <c r="S19" s="97"/>
    </row>
    <row r="20" spans="1:19" ht="21.75" thickBot="1" x14ac:dyDescent="0.4">
      <c r="A20" s="1157" t="s">
        <v>873</v>
      </c>
      <c r="B20" s="1158"/>
      <c r="C20" s="1143"/>
      <c r="D20" s="213"/>
      <c r="E20" s="233"/>
      <c r="F20" s="234"/>
      <c r="G20" s="233"/>
      <c r="H20" s="366"/>
      <c r="I20" s="239"/>
      <c r="J20" s="245"/>
      <c r="K20" s="93"/>
      <c r="L20" s="93"/>
      <c r="M20" s="1030">
        <v>5</v>
      </c>
      <c r="N20" s="93"/>
      <c r="O20" s="93"/>
      <c r="P20" s="238"/>
      <c r="Q20" s="89"/>
      <c r="R20" s="90"/>
      <c r="S20" s="91"/>
    </row>
    <row r="21" spans="1:19" ht="21.75" thickBot="1" x14ac:dyDescent="0.4">
      <c r="A21" s="1157" t="s">
        <v>874</v>
      </c>
      <c r="B21" s="1158"/>
      <c r="C21" s="1143"/>
      <c r="D21" s="213"/>
      <c r="E21" s="233"/>
      <c r="F21" s="234"/>
      <c r="G21" s="233"/>
      <c r="H21" s="366"/>
      <c r="I21" s="239"/>
      <c r="J21" s="245"/>
      <c r="K21" s="93"/>
      <c r="L21" s="93"/>
      <c r="M21" s="242">
        <v>2.5</v>
      </c>
      <c r="N21" s="242">
        <v>2.5</v>
      </c>
      <c r="O21" s="93"/>
      <c r="P21" s="238"/>
      <c r="Q21" s="1625" t="s">
        <v>537</v>
      </c>
      <c r="R21" s="1699"/>
      <c r="S21" s="1626"/>
    </row>
    <row r="22" spans="1:19" x14ac:dyDescent="0.35">
      <c r="A22" s="1157" t="s">
        <v>875</v>
      </c>
      <c r="B22" s="1158"/>
      <c r="C22" s="1143"/>
      <c r="D22" s="213"/>
      <c r="E22" s="233"/>
      <c r="F22" s="234"/>
      <c r="G22" s="233"/>
      <c r="H22" s="366"/>
      <c r="I22" s="239"/>
      <c r="J22" s="245"/>
      <c r="K22" s="93"/>
      <c r="L22" s="93"/>
      <c r="M22" s="93"/>
      <c r="N22" s="1030">
        <v>5</v>
      </c>
      <c r="O22" s="93"/>
      <c r="P22" s="238"/>
      <c r="Q22" s="1725" t="s">
        <v>12</v>
      </c>
      <c r="R22" s="1726"/>
      <c r="S22" s="227" t="s">
        <v>13</v>
      </c>
    </row>
    <row r="23" spans="1:19" x14ac:dyDescent="0.35">
      <c r="A23" s="2058" t="s">
        <v>893</v>
      </c>
      <c r="B23" s="2241"/>
      <c r="C23" s="2059"/>
      <c r="D23" s="214">
        <v>15</v>
      </c>
      <c r="E23" s="93"/>
      <c r="F23" s="244"/>
      <c r="G23" s="93"/>
      <c r="H23" s="240"/>
      <c r="I23" s="239"/>
      <c r="J23" s="245"/>
      <c r="K23" s="239"/>
      <c r="L23" s="239"/>
      <c r="M23" s="93"/>
      <c r="N23" s="93"/>
      <c r="O23" s="1030">
        <v>7.5</v>
      </c>
      <c r="P23" s="387">
        <v>7.5</v>
      </c>
      <c r="Q23" s="2159"/>
      <c r="R23" s="1985"/>
      <c r="S23" s="102"/>
    </row>
    <row r="24" spans="1:19" ht="21.75" thickBot="1" x14ac:dyDescent="0.4">
      <c r="A24" s="2058" t="s">
        <v>894</v>
      </c>
      <c r="B24" s="2241"/>
      <c r="C24" s="2059"/>
      <c r="D24" s="214">
        <v>10</v>
      </c>
      <c r="E24" s="93"/>
      <c r="F24" s="244"/>
      <c r="G24" s="93"/>
      <c r="H24" s="244"/>
      <c r="I24" s="93"/>
      <c r="J24" s="245"/>
      <c r="K24" s="93"/>
      <c r="L24" s="93"/>
      <c r="M24" s="93"/>
      <c r="N24" s="93"/>
      <c r="O24" s="239"/>
      <c r="P24" s="246">
        <v>10</v>
      </c>
      <c r="Q24" s="1808" t="s">
        <v>14</v>
      </c>
      <c r="R24" s="1809"/>
      <c r="S24" s="728">
        <f>Q23+S23</f>
        <v>0</v>
      </c>
    </row>
    <row r="25" spans="1:19" ht="21.75" thickBot="1" x14ac:dyDescent="0.4">
      <c r="A25" s="1638"/>
      <c r="B25" s="1639"/>
      <c r="C25" s="1640"/>
      <c r="D25" s="180"/>
      <c r="E25" s="104"/>
      <c r="F25" s="105"/>
      <c r="G25" s="104"/>
      <c r="H25" s="105"/>
      <c r="I25" s="104"/>
      <c r="J25" s="106"/>
      <c r="K25" s="104"/>
      <c r="L25" s="104"/>
      <c r="M25" s="104"/>
      <c r="N25" s="104"/>
      <c r="O25" s="104"/>
      <c r="P25" s="107"/>
      <c r="Q25" s="1625" t="s">
        <v>585</v>
      </c>
      <c r="R25" s="1699"/>
      <c r="S25" s="1626"/>
    </row>
    <row r="26" spans="1:19" x14ac:dyDescent="0.35">
      <c r="A26" s="1622" t="s">
        <v>98</v>
      </c>
      <c r="B26" s="1623"/>
      <c r="C26" s="1624"/>
      <c r="D26" s="108">
        <f>SUM(D11:D25)</f>
        <v>100</v>
      </c>
      <c r="E26" s="109"/>
      <c r="F26" s="110"/>
      <c r="G26" s="109"/>
      <c r="H26" s="110"/>
      <c r="I26" s="109"/>
      <c r="J26" s="110"/>
      <c r="K26" s="111"/>
      <c r="L26" s="111"/>
      <c r="M26" s="111"/>
      <c r="N26" s="111"/>
      <c r="O26" s="111"/>
      <c r="P26" s="112"/>
      <c r="Q26" s="2050"/>
      <c r="R26" s="2242"/>
      <c r="S26" s="2051"/>
    </row>
    <row r="27" spans="1:19" x14ac:dyDescent="0.35">
      <c r="A27" s="1627" t="s">
        <v>519</v>
      </c>
      <c r="B27" s="1628"/>
      <c r="C27" s="1629"/>
      <c r="D27" s="185" t="s">
        <v>105</v>
      </c>
      <c r="E27" s="113">
        <f>SUM(E12:E25)</f>
        <v>0</v>
      </c>
      <c r="F27" s="113">
        <f>SUM(F11:F25)</f>
        <v>0</v>
      </c>
      <c r="G27" s="113">
        <f>SUM(G11:G25)</f>
        <v>15</v>
      </c>
      <c r="H27" s="113">
        <f>SUM(H11:H25)</f>
        <v>15</v>
      </c>
      <c r="I27" s="113">
        <f t="shared" ref="I27:O27" si="0">SUM(I12:I25)</f>
        <v>0</v>
      </c>
      <c r="J27" s="113">
        <f t="shared" si="0"/>
        <v>0</v>
      </c>
      <c r="K27" s="113">
        <f t="shared" si="0"/>
        <v>10</v>
      </c>
      <c r="L27" s="113">
        <f t="shared" si="0"/>
        <v>10</v>
      </c>
      <c r="M27" s="113">
        <f t="shared" si="0"/>
        <v>17.5</v>
      </c>
      <c r="N27" s="113">
        <f t="shared" si="0"/>
        <v>7.5</v>
      </c>
      <c r="O27" s="113">
        <f t="shared" si="0"/>
        <v>7.5</v>
      </c>
      <c r="P27" s="114">
        <f>SUM(P12:P25)</f>
        <v>17.5</v>
      </c>
      <c r="Q27" s="1723" t="s">
        <v>598</v>
      </c>
      <c r="R27" s="1772"/>
      <c r="S27" s="1773"/>
    </row>
    <row r="28" spans="1:19" x14ac:dyDescent="0.35">
      <c r="A28" s="1630"/>
      <c r="B28" s="1631"/>
      <c r="C28" s="1632"/>
      <c r="D28" s="188" t="s">
        <v>106</v>
      </c>
      <c r="E28" s="115">
        <f>E27</f>
        <v>0</v>
      </c>
      <c r="F28" s="113">
        <f>SUM(E27:F27)</f>
        <v>0</v>
      </c>
      <c r="G28" s="113">
        <f>SUM(E27:G27)</f>
        <v>15</v>
      </c>
      <c r="H28" s="113">
        <f>SUM(E27:H27)</f>
        <v>30</v>
      </c>
      <c r="I28" s="113">
        <f>SUM(E27:I27)</f>
        <v>30</v>
      </c>
      <c r="J28" s="113">
        <f>SUM(E27:J27)</f>
        <v>30</v>
      </c>
      <c r="K28" s="113">
        <f>SUM(E27:K27)</f>
        <v>40</v>
      </c>
      <c r="L28" s="113">
        <f>SUM(E27:L27)</f>
        <v>50</v>
      </c>
      <c r="M28" s="113">
        <f>SUM(E27:M27)</f>
        <v>67.5</v>
      </c>
      <c r="N28" s="113">
        <f>SUM(E27:N27)</f>
        <v>75</v>
      </c>
      <c r="O28" s="113">
        <f>SUM(E27:O27)</f>
        <v>82.5</v>
      </c>
      <c r="P28" s="114">
        <f>SUM(E27:P27)</f>
        <v>100</v>
      </c>
      <c r="Q28" s="1704"/>
      <c r="R28" s="1705"/>
      <c r="S28" s="1706"/>
    </row>
    <row r="29" spans="1:19" x14ac:dyDescent="0.35">
      <c r="A29" s="1614" t="s">
        <v>522</v>
      </c>
      <c r="B29" s="1615"/>
      <c r="C29" s="1616"/>
      <c r="D29" s="190" t="s">
        <v>105</v>
      </c>
      <c r="E29" s="116"/>
      <c r="F29" s="117"/>
      <c r="G29" s="116"/>
      <c r="H29" s="117"/>
      <c r="I29" s="116"/>
      <c r="J29" s="117"/>
      <c r="K29" s="118"/>
      <c r="L29" s="118"/>
      <c r="M29" s="118"/>
      <c r="N29" s="118"/>
      <c r="O29" s="118"/>
      <c r="P29" s="119"/>
      <c r="Q29" s="1697" t="s">
        <v>796</v>
      </c>
      <c r="R29" s="1805"/>
      <c r="S29" s="1620">
        <f>P30</f>
        <v>0</v>
      </c>
    </row>
    <row r="30" spans="1:19" ht="21.75" thickBot="1" x14ac:dyDescent="0.4">
      <c r="A30" s="1617"/>
      <c r="B30" s="1618"/>
      <c r="C30" s="1619"/>
      <c r="D30" s="195" t="s">
        <v>109</v>
      </c>
      <c r="E30" s="120">
        <f>E29</f>
        <v>0</v>
      </c>
      <c r="F30" s="121">
        <f>SUM(E29:F29)</f>
        <v>0</v>
      </c>
      <c r="G30" s="121">
        <f>SUM(E29:G29)</f>
        <v>0</v>
      </c>
      <c r="H30" s="121">
        <f>SUM(E29:H29)</f>
        <v>0</v>
      </c>
      <c r="I30" s="121">
        <f>SUM(E29:I29)</f>
        <v>0</v>
      </c>
      <c r="J30" s="121">
        <f>SUM(E29:J29)</f>
        <v>0</v>
      </c>
      <c r="K30" s="121">
        <f>SUM(E29:K29)</f>
        <v>0</v>
      </c>
      <c r="L30" s="121">
        <f>SUM(E29:L29)</f>
        <v>0</v>
      </c>
      <c r="M30" s="121">
        <f>SUM(E29:M29)</f>
        <v>0</v>
      </c>
      <c r="N30" s="121">
        <f>SUM(E29:N29)</f>
        <v>0</v>
      </c>
      <c r="O30" s="121">
        <f>SUM(E29:O29)</f>
        <v>0</v>
      </c>
      <c r="P30" s="122">
        <f>SUM(E29:P29)</f>
        <v>0</v>
      </c>
      <c r="Q30" s="211" t="s">
        <v>797</v>
      </c>
      <c r="R30" s="215"/>
      <c r="S30" s="1621"/>
    </row>
    <row r="31" spans="1:19" x14ac:dyDescent="0.35">
      <c r="Q31" s="2371" t="s">
        <v>711</v>
      </c>
      <c r="R31" s="2371"/>
      <c r="S31" s="2371"/>
    </row>
    <row r="32" spans="1:19" x14ac:dyDescent="0.35">
      <c r="Q32" s="320"/>
      <c r="R32" s="1027"/>
      <c r="S32" s="1028"/>
    </row>
    <row r="33" spans="17:19" x14ac:dyDescent="0.35">
      <c r="Q33" s="2372" t="s">
        <v>712</v>
      </c>
      <c r="R33" s="2372"/>
      <c r="S33" s="2372"/>
    </row>
    <row r="34" spans="17:19" x14ac:dyDescent="0.35">
      <c r="Q34" s="2374" t="s">
        <v>722</v>
      </c>
      <c r="R34" s="2374"/>
      <c r="S34" s="2374"/>
    </row>
    <row r="35" spans="17:19" x14ac:dyDescent="0.35">
      <c r="Q35" s="1029"/>
      <c r="R35" s="1029"/>
      <c r="S35" s="1029"/>
    </row>
    <row r="38" spans="17:19" hidden="1" x14ac:dyDescent="0.35"/>
    <row r="39" spans="17:19" hidden="1" x14ac:dyDescent="0.35"/>
    <row r="40" spans="17:19" hidden="1" x14ac:dyDescent="0.35"/>
    <row r="41" spans="17:19" hidden="1" x14ac:dyDescent="0.35"/>
  </sheetData>
  <mergeCells count="46">
    <mergeCell ref="Q34:S34"/>
    <mergeCell ref="Q5:S5"/>
    <mergeCell ref="A12:C12"/>
    <mergeCell ref="Q12:R12"/>
    <mergeCell ref="Q6:S6"/>
    <mergeCell ref="Q8:S8"/>
    <mergeCell ref="A9:C10"/>
    <mergeCell ref="E9:P9"/>
    <mergeCell ref="Q10:R10"/>
    <mergeCell ref="Q11:R11"/>
    <mergeCell ref="Q24:R24"/>
    <mergeCell ref="A13:C13"/>
    <mergeCell ref="A24:C24"/>
    <mergeCell ref="Q28:S28"/>
    <mergeCell ref="Q23:R23"/>
    <mergeCell ref="A11:C11"/>
    <mergeCell ref="A1:S1"/>
    <mergeCell ref="A2:S2"/>
    <mergeCell ref="A3:B4"/>
    <mergeCell ref="C3:S3"/>
    <mergeCell ref="C4:S4"/>
    <mergeCell ref="A25:C25"/>
    <mergeCell ref="A14:C14"/>
    <mergeCell ref="Q14:R14"/>
    <mergeCell ref="A5:B6"/>
    <mergeCell ref="C7:P8"/>
    <mergeCell ref="C5:P6"/>
    <mergeCell ref="A15:C15"/>
    <mergeCell ref="A16:C16"/>
    <mergeCell ref="A7:B8"/>
    <mergeCell ref="S29:S30"/>
    <mergeCell ref="Q31:S31"/>
    <mergeCell ref="Q33:S33"/>
    <mergeCell ref="A18:C18"/>
    <mergeCell ref="A17:C17"/>
    <mergeCell ref="A19:C19"/>
    <mergeCell ref="Q21:S21"/>
    <mergeCell ref="Q22:R22"/>
    <mergeCell ref="A23:C23"/>
    <mergeCell ref="Q25:S25"/>
    <mergeCell ref="A27:C28"/>
    <mergeCell ref="A29:C30"/>
    <mergeCell ref="Q29:R29"/>
    <mergeCell ref="A26:C26"/>
    <mergeCell ref="Q26:S26"/>
    <mergeCell ref="Q27:S2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 alignWithMargins="0">
    <oddHeader>&amp;R&amp;"Angsana New,ธรรมดา"&amp;18 41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3"/>
  <sheetViews>
    <sheetView view="pageLayout" zoomScale="70" zoomScaleNormal="90" zoomScalePageLayoutView="70" workbookViewId="0">
      <selection activeCell="Q11" sqref="Q11:R11"/>
    </sheetView>
  </sheetViews>
  <sheetFormatPr defaultColWidth="8.75" defaultRowHeight="21" x14ac:dyDescent="0.35"/>
  <cols>
    <col min="1" max="1" width="15.25" style="15" customWidth="1"/>
    <col min="2" max="2" width="11.875" style="15" customWidth="1"/>
    <col min="3" max="3" width="27.5" style="15" customWidth="1"/>
    <col min="4" max="4" width="17.875" style="15" customWidth="1"/>
    <col min="5" max="5" width="3.875" style="15" customWidth="1"/>
    <col min="6" max="6" width="4" style="15" customWidth="1"/>
    <col min="7" max="7" width="3.625" style="15" customWidth="1"/>
    <col min="8" max="8" width="4" style="15" customWidth="1"/>
    <col min="9" max="9" width="3.875" style="15" customWidth="1"/>
    <col min="10" max="10" width="4" style="15" customWidth="1"/>
    <col min="11" max="11" width="4.5" style="15" customWidth="1"/>
    <col min="12" max="13" width="4" style="15" customWidth="1"/>
    <col min="14" max="14" width="3.75" style="15" customWidth="1"/>
    <col min="15" max="15" width="4.375" style="15" bestFit="1" customWidth="1"/>
    <col min="16" max="16" width="5.625" style="15" customWidth="1"/>
    <col min="17" max="17" width="18.625" style="15" customWidth="1"/>
    <col min="18" max="18" width="16.375" style="15" customWidth="1"/>
    <col min="19" max="19" width="26.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802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773</v>
      </c>
      <c r="B3" s="1672"/>
      <c r="C3" s="1868" t="s">
        <v>367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1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774</v>
      </c>
      <c r="B5" s="1712"/>
      <c r="C5" s="1711" t="s">
        <v>1056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586</v>
      </c>
      <c r="R5" s="1707"/>
      <c r="S5" s="1694"/>
    </row>
    <row r="6" spans="1:19" ht="21.75" customHeight="1" x14ac:dyDescent="0.35">
      <c r="A6" s="1982"/>
      <c r="B6" s="1879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330</v>
      </c>
      <c r="R6" s="1709"/>
      <c r="S6" s="1710"/>
    </row>
    <row r="7" spans="1:19" x14ac:dyDescent="0.35">
      <c r="A7" s="1786" t="s">
        <v>99</v>
      </c>
      <c r="B7" s="1787"/>
      <c r="C7" s="1717" t="s">
        <v>1015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341" t="s">
        <v>616</v>
      </c>
      <c r="R7" s="90"/>
      <c r="S7" s="91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791"/>
      <c r="B10" s="1792"/>
      <c r="C10" s="1792"/>
      <c r="D10" s="178" t="s">
        <v>521</v>
      </c>
      <c r="E10" s="223" t="s">
        <v>0</v>
      </c>
      <c r="F10" s="891" t="s">
        <v>1</v>
      </c>
      <c r="G10" s="892" t="s">
        <v>2</v>
      </c>
      <c r="H10" s="223" t="s">
        <v>3</v>
      </c>
      <c r="I10" s="223" t="s">
        <v>4</v>
      </c>
      <c r="J10" s="223" t="s">
        <v>5</v>
      </c>
      <c r="K10" s="223" t="s">
        <v>6</v>
      </c>
      <c r="L10" s="223" t="s">
        <v>7</v>
      </c>
      <c r="M10" s="223" t="s">
        <v>8</v>
      </c>
      <c r="N10" s="223" t="s">
        <v>9</v>
      </c>
      <c r="O10" s="223" t="s">
        <v>10</v>
      </c>
      <c r="P10" s="98" t="s">
        <v>11</v>
      </c>
      <c r="Q10" s="1723" t="s">
        <v>1101</v>
      </c>
      <c r="R10" s="1724"/>
      <c r="S10" s="92" t="s">
        <v>536</v>
      </c>
    </row>
    <row r="11" spans="1:19" x14ac:dyDescent="0.35">
      <c r="A11" s="1662" t="s">
        <v>634</v>
      </c>
      <c r="B11" s="1663"/>
      <c r="C11" s="1664"/>
      <c r="D11" s="286">
        <v>10</v>
      </c>
      <c r="E11" s="1312"/>
      <c r="F11" s="895"/>
      <c r="G11" s="1404">
        <v>5</v>
      </c>
      <c r="H11" s="1405">
        <v>5</v>
      </c>
      <c r="I11" s="1312"/>
      <c r="J11" s="1315"/>
      <c r="K11" s="1312"/>
      <c r="L11" s="1312"/>
      <c r="M11" s="1312"/>
      <c r="N11" s="1312"/>
      <c r="O11" s="1312"/>
      <c r="P11" s="704"/>
      <c r="Q11" s="1723" t="s">
        <v>1102</v>
      </c>
      <c r="R11" s="1724"/>
      <c r="S11" s="1406"/>
    </row>
    <row r="12" spans="1:19" ht="21.75" thickBot="1" x14ac:dyDescent="0.4">
      <c r="A12" s="2153" t="s">
        <v>631</v>
      </c>
      <c r="B12" s="2154"/>
      <c r="C12" s="2155"/>
      <c r="D12" s="286">
        <v>15</v>
      </c>
      <c r="E12" s="1312"/>
      <c r="F12" s="1407"/>
      <c r="G12" s="1243"/>
      <c r="H12" s="1407"/>
      <c r="I12" s="1243"/>
      <c r="J12" s="1315"/>
      <c r="K12" s="1405">
        <v>5</v>
      </c>
      <c r="L12" s="1405">
        <v>5</v>
      </c>
      <c r="M12" s="1405">
        <v>5</v>
      </c>
      <c r="N12" s="1312"/>
      <c r="O12" s="1312"/>
      <c r="P12" s="1316"/>
      <c r="Q12" s="1737"/>
      <c r="R12" s="1738"/>
      <c r="S12" s="374"/>
    </row>
    <row r="13" spans="1:19" ht="21.75" thickBot="1" x14ac:dyDescent="0.4">
      <c r="A13" s="1641" t="s">
        <v>632</v>
      </c>
      <c r="B13" s="1642"/>
      <c r="C13" s="1643"/>
      <c r="D13" s="213">
        <v>45</v>
      </c>
      <c r="E13" s="1312"/>
      <c r="F13" s="1408"/>
      <c r="G13" s="1243"/>
      <c r="H13" s="1407"/>
      <c r="I13" s="1243"/>
      <c r="J13" s="1315"/>
      <c r="K13" s="1312"/>
      <c r="L13" s="1312"/>
      <c r="M13" s="1405">
        <v>45</v>
      </c>
      <c r="N13" s="1312"/>
      <c r="O13" s="379"/>
      <c r="P13" s="1316"/>
      <c r="Q13" s="336" t="s">
        <v>541</v>
      </c>
      <c r="R13" s="337"/>
      <c r="S13" s="506"/>
    </row>
    <row r="14" spans="1:19" x14ac:dyDescent="0.35">
      <c r="A14" s="1635" t="s">
        <v>633</v>
      </c>
      <c r="B14" s="1636"/>
      <c r="C14" s="1637"/>
      <c r="D14" s="214">
        <v>15</v>
      </c>
      <c r="E14" s="379"/>
      <c r="F14" s="439"/>
      <c r="G14" s="379"/>
      <c r="H14" s="439"/>
      <c r="I14" s="379"/>
      <c r="J14" s="441"/>
      <c r="K14" s="381"/>
      <c r="L14" s="381"/>
      <c r="M14" s="381"/>
      <c r="N14" s="1409">
        <v>15</v>
      </c>
      <c r="O14" s="381"/>
      <c r="P14" s="1253"/>
      <c r="Q14" s="1644" t="s">
        <v>724</v>
      </c>
      <c r="R14" s="1700"/>
      <c r="S14" s="201"/>
    </row>
    <row r="15" spans="1:19" ht="21.75" thickBot="1" x14ac:dyDescent="0.4">
      <c r="A15" s="1635" t="s">
        <v>329</v>
      </c>
      <c r="B15" s="1636"/>
      <c r="C15" s="1637"/>
      <c r="D15" s="214">
        <v>15</v>
      </c>
      <c r="E15" s="379"/>
      <c r="F15" s="439"/>
      <c r="G15" s="379"/>
      <c r="H15" s="439"/>
      <c r="I15" s="379"/>
      <c r="J15" s="441"/>
      <c r="K15" s="379"/>
      <c r="L15" s="379"/>
      <c r="M15" s="379"/>
      <c r="N15" s="1409">
        <v>7.5</v>
      </c>
      <c r="O15" s="1409">
        <v>7.5</v>
      </c>
      <c r="P15" s="1410"/>
      <c r="Q15" s="89"/>
      <c r="R15" s="90"/>
      <c r="S15" s="91"/>
    </row>
    <row r="16" spans="1:19" ht="21.75" thickBot="1" x14ac:dyDescent="0.4">
      <c r="A16" s="1635"/>
      <c r="B16" s="1636"/>
      <c r="C16" s="1637"/>
      <c r="D16" s="214"/>
      <c r="E16" s="379"/>
      <c r="F16" s="439"/>
      <c r="G16" s="379"/>
      <c r="H16" s="439"/>
      <c r="I16" s="379"/>
      <c r="J16" s="441"/>
      <c r="K16" s="379"/>
      <c r="L16" s="379"/>
      <c r="M16" s="379"/>
      <c r="N16" s="379"/>
      <c r="O16" s="379"/>
      <c r="P16" s="1411"/>
      <c r="Q16" s="336" t="s">
        <v>542</v>
      </c>
      <c r="R16" s="337"/>
      <c r="S16" s="506"/>
    </row>
    <row r="17" spans="1:19" x14ac:dyDescent="0.35">
      <c r="A17" s="1635" t="s">
        <v>16</v>
      </c>
      <c r="B17" s="1636"/>
      <c r="C17" s="1637"/>
      <c r="D17" s="214"/>
      <c r="E17" s="381"/>
      <c r="F17" s="1249"/>
      <c r="G17" s="381"/>
      <c r="H17" s="1249"/>
      <c r="I17" s="381"/>
      <c r="J17" s="1412"/>
      <c r="K17" s="381"/>
      <c r="L17" s="381"/>
      <c r="M17" s="381"/>
      <c r="N17" s="381"/>
      <c r="O17" s="381"/>
      <c r="P17" s="1246"/>
      <c r="Q17" s="135" t="s">
        <v>182</v>
      </c>
      <c r="R17" s="222"/>
      <c r="S17" s="201"/>
    </row>
    <row r="18" spans="1:19" ht="21.75" thickBot="1" x14ac:dyDescent="0.4">
      <c r="A18" s="1635"/>
      <c r="B18" s="1636"/>
      <c r="C18" s="1637"/>
      <c r="D18" s="214"/>
      <c r="E18" s="379"/>
      <c r="F18" s="439"/>
      <c r="G18" s="379"/>
      <c r="H18" s="439"/>
      <c r="I18" s="379"/>
      <c r="J18" s="441"/>
      <c r="K18" s="379"/>
      <c r="L18" s="379"/>
      <c r="M18" s="379"/>
      <c r="N18" s="379"/>
      <c r="O18" s="379"/>
      <c r="P18" s="1253"/>
      <c r="Q18" s="89"/>
      <c r="R18" s="90"/>
      <c r="S18" s="91"/>
    </row>
    <row r="19" spans="1:19" ht="21.75" thickBot="1" x14ac:dyDescent="0.4">
      <c r="A19" s="1635"/>
      <c r="B19" s="1636"/>
      <c r="C19" s="1637"/>
      <c r="D19" s="214"/>
      <c r="E19" s="379"/>
      <c r="F19" s="439"/>
      <c r="G19" s="379"/>
      <c r="H19" s="439"/>
      <c r="I19" s="379"/>
      <c r="J19" s="441"/>
      <c r="K19" s="379"/>
      <c r="L19" s="379"/>
      <c r="M19" s="379"/>
      <c r="N19" s="379"/>
      <c r="O19" s="379"/>
      <c r="P19" s="1253"/>
      <c r="Q19" s="1625" t="s">
        <v>537</v>
      </c>
      <c r="R19" s="1699"/>
      <c r="S19" s="1626"/>
    </row>
    <row r="20" spans="1:19" x14ac:dyDescent="0.35">
      <c r="A20" s="1635"/>
      <c r="B20" s="1636"/>
      <c r="C20" s="1637"/>
      <c r="D20" s="214"/>
      <c r="E20" s="379"/>
      <c r="F20" s="439"/>
      <c r="G20" s="379"/>
      <c r="H20" s="439"/>
      <c r="I20" s="379"/>
      <c r="J20" s="441"/>
      <c r="K20" s="379"/>
      <c r="L20" s="379"/>
      <c r="M20" s="379"/>
      <c r="N20" s="379"/>
      <c r="O20" s="379"/>
      <c r="P20" s="1253"/>
      <c r="Q20" s="1725" t="s">
        <v>12</v>
      </c>
      <c r="R20" s="1726"/>
      <c r="S20" s="227" t="s">
        <v>13</v>
      </c>
    </row>
    <row r="21" spans="1:19" x14ac:dyDescent="0.35">
      <c r="A21" s="1635"/>
      <c r="B21" s="1636"/>
      <c r="C21" s="1637"/>
      <c r="D21" s="179"/>
      <c r="E21" s="1254"/>
      <c r="F21" s="1255"/>
      <c r="G21" s="1254"/>
      <c r="H21" s="1255"/>
      <c r="I21" s="1254"/>
      <c r="J21" s="1258"/>
      <c r="K21" s="1254"/>
      <c r="L21" s="1254"/>
      <c r="M21" s="1254"/>
      <c r="N21" s="1254"/>
      <c r="O21" s="1254"/>
      <c r="P21" s="1257"/>
      <c r="Q21" s="2159"/>
      <c r="R21" s="1985"/>
      <c r="S21" s="102"/>
    </row>
    <row r="22" spans="1:19" ht="21.75" thickBot="1" x14ac:dyDescent="0.4">
      <c r="A22" s="1800"/>
      <c r="B22" s="1801"/>
      <c r="C22" s="1802"/>
      <c r="D22" s="179"/>
      <c r="E22" s="1254"/>
      <c r="F22" s="1255"/>
      <c r="G22" s="1254"/>
      <c r="H22" s="1255"/>
      <c r="I22" s="1254"/>
      <c r="J22" s="1258"/>
      <c r="K22" s="1254"/>
      <c r="L22" s="1254"/>
      <c r="M22" s="1254"/>
      <c r="N22" s="1254"/>
      <c r="O22" s="1254"/>
      <c r="P22" s="1257"/>
      <c r="Q22" s="1732" t="s">
        <v>14</v>
      </c>
      <c r="R22" s="1733"/>
      <c r="S22" s="591">
        <f>Q21+S21</f>
        <v>0</v>
      </c>
    </row>
    <row r="23" spans="1:19" ht="21.75" thickBot="1" x14ac:dyDescent="0.4">
      <c r="A23" s="1638"/>
      <c r="B23" s="1639"/>
      <c r="C23" s="1640"/>
      <c r="D23" s="180"/>
      <c r="E23" s="1288"/>
      <c r="F23" s="1289"/>
      <c r="G23" s="1288"/>
      <c r="H23" s="1289"/>
      <c r="I23" s="1288"/>
      <c r="J23" s="1290"/>
      <c r="K23" s="1288"/>
      <c r="L23" s="1288"/>
      <c r="M23" s="1288"/>
      <c r="N23" s="1288"/>
      <c r="O23" s="1288"/>
      <c r="P23" s="1291"/>
      <c r="Q23" s="1625" t="s">
        <v>585</v>
      </c>
      <c r="R23" s="1699"/>
      <c r="S23" s="1626"/>
    </row>
    <row r="24" spans="1:19" x14ac:dyDescent="0.35">
      <c r="A24" s="1622" t="s">
        <v>98</v>
      </c>
      <c r="B24" s="1623"/>
      <c r="C24" s="1624"/>
      <c r="D24" s="108">
        <f>SUM(D11:D23)</f>
        <v>100</v>
      </c>
      <c r="E24" s="109"/>
      <c r="F24" s="110"/>
      <c r="G24" s="109"/>
      <c r="H24" s="110"/>
      <c r="I24" s="109"/>
      <c r="J24" s="110"/>
      <c r="K24" s="111"/>
      <c r="L24" s="111"/>
      <c r="M24" s="111"/>
      <c r="N24" s="111"/>
      <c r="O24" s="111"/>
      <c r="P24" s="112"/>
      <c r="Q24" s="2050"/>
      <c r="R24" s="2242"/>
      <c r="S24" s="2051"/>
    </row>
    <row r="25" spans="1:19" x14ac:dyDescent="0.35">
      <c r="A25" s="1627" t="s">
        <v>519</v>
      </c>
      <c r="B25" s="1628"/>
      <c r="C25" s="1629"/>
      <c r="D25" s="185" t="s">
        <v>105</v>
      </c>
      <c r="E25" s="113">
        <f>SUM(E12:E23)</f>
        <v>0</v>
      </c>
      <c r="F25" s="113">
        <f>SUM(F11:F23)</f>
        <v>0</v>
      </c>
      <c r="G25" s="113">
        <f>SUM(G11:G23)</f>
        <v>5</v>
      </c>
      <c r="H25" s="113">
        <f>SUM(H11:H23)</f>
        <v>5</v>
      </c>
      <c r="I25" s="113">
        <f t="shared" ref="I25:N25" si="0">SUM(I12:I23)</f>
        <v>0</v>
      </c>
      <c r="J25" s="113">
        <f t="shared" si="0"/>
        <v>0</v>
      </c>
      <c r="K25" s="113">
        <f t="shared" si="0"/>
        <v>5</v>
      </c>
      <c r="L25" s="113">
        <f t="shared" si="0"/>
        <v>5</v>
      </c>
      <c r="M25" s="113">
        <f>SUM(M12:M23)</f>
        <v>50</v>
      </c>
      <c r="N25" s="113">
        <f t="shared" si="0"/>
        <v>22.5</v>
      </c>
      <c r="O25" s="113">
        <f>SUM(O12:O23)</f>
        <v>7.5</v>
      </c>
      <c r="P25" s="114">
        <f>SUM(P12:P23)</f>
        <v>0</v>
      </c>
      <c r="Q25" s="1701"/>
      <c r="R25" s="1702"/>
      <c r="S25" s="1703"/>
    </row>
    <row r="26" spans="1:19" x14ac:dyDescent="0.35">
      <c r="A26" s="1630"/>
      <c r="B26" s="1631"/>
      <c r="C26" s="1632"/>
      <c r="D26" s="188" t="s">
        <v>106</v>
      </c>
      <c r="E26" s="115">
        <f>E25</f>
        <v>0</v>
      </c>
      <c r="F26" s="113">
        <f>SUM(E25:F25)</f>
        <v>0</v>
      </c>
      <c r="G26" s="113">
        <f>SUM(E25:G25)</f>
        <v>5</v>
      </c>
      <c r="H26" s="113">
        <f>SUM(E25:H25)</f>
        <v>10</v>
      </c>
      <c r="I26" s="113">
        <f>SUM(E25:I25)</f>
        <v>10</v>
      </c>
      <c r="J26" s="113">
        <f>SUM(E25:J25)</f>
        <v>10</v>
      </c>
      <c r="K26" s="113">
        <f>SUM(E25:K25)</f>
        <v>15</v>
      </c>
      <c r="L26" s="113">
        <f>SUM(E25:L25)</f>
        <v>20</v>
      </c>
      <c r="M26" s="113">
        <f>SUM(E25:M25)</f>
        <v>70</v>
      </c>
      <c r="N26" s="113">
        <f>SUM(E25:N25)</f>
        <v>92.5</v>
      </c>
      <c r="O26" s="113">
        <f>SUM(E25:O25)</f>
        <v>100</v>
      </c>
      <c r="P26" s="114">
        <f>SUM(E25:P25)</f>
        <v>100</v>
      </c>
      <c r="Q26" s="1704"/>
      <c r="R26" s="1705"/>
      <c r="S26" s="1706"/>
    </row>
    <row r="27" spans="1:19" x14ac:dyDescent="0.35">
      <c r="A27" s="1614" t="s">
        <v>522</v>
      </c>
      <c r="B27" s="1615"/>
      <c r="C27" s="1616"/>
      <c r="D27" s="190" t="s">
        <v>105</v>
      </c>
      <c r="E27" s="116"/>
      <c r="F27" s="117"/>
      <c r="G27" s="116"/>
      <c r="H27" s="117"/>
      <c r="I27" s="116"/>
      <c r="J27" s="117"/>
      <c r="K27" s="118"/>
      <c r="L27" s="118"/>
      <c r="M27" s="118"/>
      <c r="N27" s="118"/>
      <c r="O27" s="118"/>
      <c r="P27" s="119"/>
      <c r="Q27" s="1697" t="s">
        <v>796</v>
      </c>
      <c r="R27" s="1805"/>
      <c r="S27" s="1620">
        <f>P28</f>
        <v>0</v>
      </c>
    </row>
    <row r="28" spans="1:19" ht="21.75" thickBot="1" x14ac:dyDescent="0.4">
      <c r="A28" s="1617"/>
      <c r="B28" s="1618"/>
      <c r="C28" s="1619"/>
      <c r="D28" s="195" t="s">
        <v>109</v>
      </c>
      <c r="E28" s="120">
        <f>E27</f>
        <v>0</v>
      </c>
      <c r="F28" s="121">
        <f>SUM(E27:F27)</f>
        <v>0</v>
      </c>
      <c r="G28" s="121">
        <f>SUM(E27:G27)</f>
        <v>0</v>
      </c>
      <c r="H28" s="121">
        <f>SUM(E27:H27)</f>
        <v>0</v>
      </c>
      <c r="I28" s="121">
        <f>SUM(E27:I27)</f>
        <v>0</v>
      </c>
      <c r="J28" s="121">
        <f>SUM(E27:J27)</f>
        <v>0</v>
      </c>
      <c r="K28" s="121">
        <f>SUM(E27:K27)</f>
        <v>0</v>
      </c>
      <c r="L28" s="121">
        <f>SUM(E27:L27)</f>
        <v>0</v>
      </c>
      <c r="M28" s="121">
        <f>SUM(E27:M27)</f>
        <v>0</v>
      </c>
      <c r="N28" s="121">
        <f>SUM(E27:N27)</f>
        <v>0</v>
      </c>
      <c r="O28" s="121">
        <f>SUM(E27:O27)</f>
        <v>0</v>
      </c>
      <c r="P28" s="122">
        <f>SUM(E27:P27)</f>
        <v>0</v>
      </c>
      <c r="Q28" s="211" t="s">
        <v>797</v>
      </c>
      <c r="R28" s="215"/>
      <c r="S28" s="1621"/>
    </row>
    <row r="29" spans="1:19" hidden="1" x14ac:dyDescent="0.35">
      <c r="Q29" s="1666" t="s">
        <v>711</v>
      </c>
      <c r="R29" s="1666"/>
      <c r="S29" s="1666"/>
    </row>
    <row r="30" spans="1:19" hidden="1" x14ac:dyDescent="0.35">
      <c r="Q30" s="447"/>
      <c r="R30" s="729"/>
      <c r="S30" s="287"/>
    </row>
    <row r="31" spans="1:19" hidden="1" x14ac:dyDescent="0.35">
      <c r="Q31" s="1739" t="s">
        <v>712</v>
      </c>
      <c r="R31" s="1739"/>
      <c r="S31" s="1739"/>
    </row>
    <row r="32" spans="1:19" hidden="1" x14ac:dyDescent="0.35">
      <c r="Q32" s="1978" t="s">
        <v>722</v>
      </c>
      <c r="R32" s="1978"/>
      <c r="S32" s="1978"/>
    </row>
    <row r="33" hidden="1" x14ac:dyDescent="0.35"/>
  </sheetData>
  <mergeCells count="46">
    <mergeCell ref="Q32:S32"/>
    <mergeCell ref="Q5:S5"/>
    <mergeCell ref="A12:C12"/>
    <mergeCell ref="Q12:R12"/>
    <mergeCell ref="Q6:S6"/>
    <mergeCell ref="Q8:S8"/>
    <mergeCell ref="A9:C10"/>
    <mergeCell ref="E9:P9"/>
    <mergeCell ref="Q10:R10"/>
    <mergeCell ref="A19:C19"/>
    <mergeCell ref="Q19:S19"/>
    <mergeCell ref="A20:C20"/>
    <mergeCell ref="Q20:R20"/>
    <mergeCell ref="A22:C22"/>
    <mergeCell ref="Q22:R22"/>
    <mergeCell ref="A23:C23"/>
    <mergeCell ref="A1:S1"/>
    <mergeCell ref="A2:S2"/>
    <mergeCell ref="A3:B4"/>
    <mergeCell ref="Q29:S29"/>
    <mergeCell ref="Q31:S31"/>
    <mergeCell ref="A11:C11"/>
    <mergeCell ref="Q11:R11"/>
    <mergeCell ref="A21:C21"/>
    <mergeCell ref="Q21:R21"/>
    <mergeCell ref="A13:C13"/>
    <mergeCell ref="A14:C14"/>
    <mergeCell ref="Q14:R14"/>
    <mergeCell ref="A15:C15"/>
    <mergeCell ref="A16:C16"/>
    <mergeCell ref="A17:C17"/>
    <mergeCell ref="A18:C18"/>
    <mergeCell ref="C3:S4"/>
    <mergeCell ref="A27:C28"/>
    <mergeCell ref="Q27:R27"/>
    <mergeCell ref="S27:S28"/>
    <mergeCell ref="A7:B8"/>
    <mergeCell ref="A5:B6"/>
    <mergeCell ref="C7:P8"/>
    <mergeCell ref="C5:P6"/>
    <mergeCell ref="Q23:S23"/>
    <mergeCell ref="A24:C24"/>
    <mergeCell ref="Q24:S24"/>
    <mergeCell ref="A25:C26"/>
    <mergeCell ref="Q25:S25"/>
    <mergeCell ref="Q26:S2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42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37"/>
  <sheetViews>
    <sheetView view="pageLayout" zoomScale="80" zoomScaleNormal="70" zoomScalePageLayoutView="80" workbookViewId="0">
      <selection activeCell="S10" sqref="S10"/>
    </sheetView>
  </sheetViews>
  <sheetFormatPr defaultColWidth="8.75" defaultRowHeight="21" x14ac:dyDescent="0.35"/>
  <cols>
    <col min="1" max="1" width="15.25" style="15" customWidth="1"/>
    <col min="2" max="2" width="11.875" style="15" customWidth="1"/>
    <col min="3" max="3" width="33.125" style="15" customWidth="1"/>
    <col min="4" max="4" width="17.875" style="15" customWidth="1"/>
    <col min="5" max="5" width="3.875" style="15" customWidth="1"/>
    <col min="6" max="6" width="4" style="15" customWidth="1"/>
    <col min="7" max="7" width="3.625" style="15" customWidth="1"/>
    <col min="8" max="8" width="4" style="15" customWidth="1"/>
    <col min="9" max="9" width="4.25" style="15" bestFit="1" customWidth="1"/>
    <col min="10" max="10" width="4" style="15" customWidth="1"/>
    <col min="11" max="11" width="4.5" style="15" customWidth="1"/>
    <col min="12" max="13" width="4" style="15" customWidth="1"/>
    <col min="14" max="14" width="3.75" style="15" customWidth="1"/>
    <col min="15" max="15" width="4.25" style="15" bestFit="1" customWidth="1"/>
    <col min="16" max="16" width="4.375" style="15" bestFit="1" customWidth="1"/>
    <col min="17" max="17" width="18.625" style="15" customWidth="1"/>
    <col min="18" max="18" width="16.375" style="15" customWidth="1"/>
    <col min="19" max="19" width="26.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851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823</v>
      </c>
      <c r="B3" s="1672"/>
      <c r="C3" s="1678" t="s">
        <v>824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.75" thickBot="1" x14ac:dyDescent="0.4">
      <c r="A4" s="1675"/>
      <c r="B4" s="1676"/>
      <c r="C4" s="1734" t="s">
        <v>825</v>
      </c>
      <c r="D4" s="1734"/>
      <c r="E4" s="1734"/>
      <c r="F4" s="1734"/>
      <c r="G4" s="1734"/>
      <c r="H4" s="1734"/>
      <c r="I4" s="1734"/>
      <c r="J4" s="1734"/>
      <c r="K4" s="1734"/>
      <c r="L4" s="1734"/>
      <c r="M4" s="1734"/>
      <c r="N4" s="1734"/>
      <c r="O4" s="1734"/>
      <c r="P4" s="1734"/>
      <c r="Q4" s="1734"/>
      <c r="R4" s="1734"/>
      <c r="S4" s="1735"/>
    </row>
    <row r="5" spans="1:19" ht="21.75" thickBot="1" x14ac:dyDescent="0.4">
      <c r="A5" s="87" t="s">
        <v>100</v>
      </c>
      <c r="B5" s="389"/>
      <c r="C5" s="1707" t="s">
        <v>1057</v>
      </c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694"/>
      <c r="Q5" s="1625" t="s">
        <v>586</v>
      </c>
      <c r="R5" s="1699"/>
      <c r="S5" s="1626"/>
    </row>
    <row r="6" spans="1:19" ht="21.75" customHeight="1" x14ac:dyDescent="0.35">
      <c r="A6" s="2381" t="s">
        <v>99</v>
      </c>
      <c r="B6" s="2382"/>
      <c r="C6" s="1651" t="s">
        <v>827</v>
      </c>
      <c r="D6" s="1651"/>
      <c r="E6" s="1651"/>
      <c r="F6" s="1651"/>
      <c r="G6" s="1651"/>
      <c r="H6" s="1651"/>
      <c r="I6" s="1651"/>
      <c r="J6" s="1651"/>
      <c r="K6" s="1651"/>
      <c r="L6" s="1651"/>
      <c r="M6" s="1651"/>
      <c r="N6" s="1651"/>
      <c r="O6" s="1651"/>
      <c r="P6" s="1652"/>
      <c r="Q6" s="2233" t="s">
        <v>193</v>
      </c>
      <c r="R6" s="2234"/>
      <c r="S6" s="2235"/>
    </row>
    <row r="7" spans="1:19" x14ac:dyDescent="0.35">
      <c r="A7" s="2383"/>
      <c r="B7" s="2384"/>
      <c r="C7" s="1885" t="s">
        <v>828</v>
      </c>
      <c r="D7" s="1885"/>
      <c r="E7" s="1885"/>
      <c r="F7" s="1885"/>
      <c r="G7" s="1885"/>
      <c r="H7" s="1885"/>
      <c r="I7" s="1885"/>
      <c r="J7" s="1885"/>
      <c r="K7" s="1885"/>
      <c r="L7" s="1885"/>
      <c r="M7" s="1885"/>
      <c r="N7" s="1885"/>
      <c r="O7" s="1885"/>
      <c r="P7" s="1903"/>
      <c r="Q7" s="341" t="s">
        <v>616</v>
      </c>
      <c r="R7" s="96"/>
      <c r="S7" s="97"/>
    </row>
    <row r="8" spans="1:19" ht="21.75" thickBot="1" x14ac:dyDescent="0.4">
      <c r="A8" s="2385"/>
      <c r="B8" s="2386"/>
      <c r="C8" s="2387"/>
      <c r="D8" s="2387"/>
      <c r="E8" s="1742"/>
      <c r="F8" s="1742"/>
      <c r="G8" s="1742"/>
      <c r="H8" s="1742"/>
      <c r="I8" s="1742"/>
      <c r="J8" s="1742"/>
      <c r="K8" s="1742"/>
      <c r="L8" s="1742"/>
      <c r="M8" s="1742"/>
      <c r="N8" s="1742"/>
      <c r="O8" s="1742"/>
      <c r="P8" s="174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103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891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125" t="s">
        <v>1080</v>
      </c>
      <c r="R10" s="222"/>
      <c r="S10" s="501" t="s">
        <v>985</v>
      </c>
    </row>
    <row r="11" spans="1:19" ht="21.75" thickBot="1" x14ac:dyDescent="0.4">
      <c r="A11" s="1133" t="s">
        <v>829</v>
      </c>
      <c r="B11" s="908"/>
      <c r="C11" s="908"/>
      <c r="D11" s="212">
        <v>10</v>
      </c>
      <c r="E11" s="923">
        <v>5</v>
      </c>
      <c r="F11" s="923">
        <v>5</v>
      </c>
      <c r="G11" s="924"/>
      <c r="H11" s="925"/>
      <c r="I11" s="924"/>
      <c r="J11" s="926"/>
      <c r="K11" s="924"/>
      <c r="L11" s="924"/>
      <c r="M11" s="924"/>
      <c r="N11" s="924"/>
      <c r="O11" s="924"/>
      <c r="P11" s="927"/>
      <c r="Q11" s="470" t="s">
        <v>1081</v>
      </c>
      <c r="R11" s="385"/>
      <c r="S11" s="830"/>
    </row>
    <row r="12" spans="1:19" ht="21.75" thickBot="1" x14ac:dyDescent="0.4">
      <c r="A12" s="1148" t="s">
        <v>830</v>
      </c>
      <c r="B12" s="909"/>
      <c r="C12" s="909"/>
      <c r="D12" s="910"/>
      <c r="E12" s="928"/>
      <c r="F12" s="929"/>
      <c r="G12" s="930"/>
      <c r="H12" s="931"/>
      <c r="I12" s="930"/>
      <c r="J12" s="932"/>
      <c r="K12" s="930"/>
      <c r="L12" s="930"/>
      <c r="M12" s="930"/>
      <c r="N12" s="930"/>
      <c r="O12" s="930"/>
      <c r="P12" s="933"/>
      <c r="Q12" s="130" t="s">
        <v>541</v>
      </c>
      <c r="R12" s="131"/>
      <c r="S12" s="132"/>
    </row>
    <row r="13" spans="1:19" x14ac:dyDescent="0.35">
      <c r="A13" s="1148" t="s">
        <v>831</v>
      </c>
      <c r="B13" s="909"/>
      <c r="C13" s="909"/>
      <c r="D13" s="911"/>
      <c r="E13" s="604"/>
      <c r="F13" s="605"/>
      <c r="G13" s="604"/>
      <c r="H13" s="605"/>
      <c r="I13" s="604"/>
      <c r="J13" s="934"/>
      <c r="K13" s="604"/>
      <c r="L13" s="604"/>
      <c r="M13" s="604"/>
      <c r="N13" s="604"/>
      <c r="O13" s="604"/>
      <c r="P13" s="935"/>
      <c r="Q13" s="222" t="s">
        <v>832</v>
      </c>
      <c r="R13" s="1146"/>
      <c r="S13" s="201"/>
    </row>
    <row r="14" spans="1:19" x14ac:dyDescent="0.35">
      <c r="A14" s="2388" t="s">
        <v>833</v>
      </c>
      <c r="B14" s="2389"/>
      <c r="C14" s="2389"/>
      <c r="D14" s="912">
        <v>5</v>
      </c>
      <c r="E14" s="604"/>
      <c r="F14" s="936">
        <v>5</v>
      </c>
      <c r="G14" s="604"/>
      <c r="H14" s="605"/>
      <c r="I14" s="604"/>
      <c r="J14" s="934"/>
      <c r="K14" s="604"/>
      <c r="L14" s="604"/>
      <c r="M14" s="604"/>
      <c r="N14" s="604"/>
      <c r="O14" s="604"/>
      <c r="P14" s="935"/>
      <c r="Q14" s="95" t="s">
        <v>834</v>
      </c>
      <c r="R14" s="96"/>
      <c r="S14" s="97"/>
    </row>
    <row r="15" spans="1:19" ht="21.75" thickBot="1" x14ac:dyDescent="0.4">
      <c r="A15" s="2388" t="s">
        <v>835</v>
      </c>
      <c r="B15" s="2389"/>
      <c r="C15" s="2389"/>
      <c r="D15" s="912">
        <v>5</v>
      </c>
      <c r="E15" s="604"/>
      <c r="F15" s="936">
        <v>5</v>
      </c>
      <c r="G15" s="604"/>
      <c r="H15" s="605"/>
      <c r="I15" s="604"/>
      <c r="J15" s="934"/>
      <c r="K15" s="604"/>
      <c r="L15" s="604"/>
      <c r="M15" s="604"/>
      <c r="N15" s="604"/>
      <c r="O15" s="604"/>
      <c r="P15" s="935"/>
      <c r="Q15" s="137"/>
      <c r="R15" s="90"/>
      <c r="S15" s="351"/>
    </row>
    <row r="16" spans="1:19" ht="21.75" thickBot="1" x14ac:dyDescent="0.4">
      <c r="A16" s="2388" t="s">
        <v>836</v>
      </c>
      <c r="B16" s="2389"/>
      <c r="C16" s="2389"/>
      <c r="D16" s="912">
        <v>5</v>
      </c>
      <c r="E16" s="937"/>
      <c r="F16" s="936">
        <v>5</v>
      </c>
      <c r="G16" s="937"/>
      <c r="H16" s="938"/>
      <c r="I16" s="937"/>
      <c r="J16" s="939"/>
      <c r="K16" s="937"/>
      <c r="L16" s="937"/>
      <c r="M16" s="937"/>
      <c r="N16" s="937"/>
      <c r="O16" s="937"/>
      <c r="P16" s="940"/>
      <c r="Q16" s="336" t="s">
        <v>542</v>
      </c>
      <c r="R16" s="337"/>
      <c r="S16" s="506"/>
    </row>
    <row r="17" spans="1:19" x14ac:dyDescent="0.35">
      <c r="A17" s="2388" t="s">
        <v>837</v>
      </c>
      <c r="B17" s="2389"/>
      <c r="C17" s="2389"/>
      <c r="D17" s="912">
        <v>5</v>
      </c>
      <c r="E17" s="937"/>
      <c r="F17" s="936">
        <v>5</v>
      </c>
      <c r="G17" s="937"/>
      <c r="H17" s="938"/>
      <c r="I17" s="937"/>
      <c r="J17" s="939"/>
      <c r="K17" s="937"/>
      <c r="L17" s="937"/>
      <c r="M17" s="937"/>
      <c r="N17" s="937"/>
      <c r="O17" s="937"/>
      <c r="P17" s="940"/>
      <c r="Q17" s="135" t="s">
        <v>379</v>
      </c>
      <c r="R17" s="222"/>
      <c r="S17" s="201"/>
    </row>
    <row r="18" spans="1:19" x14ac:dyDescent="0.35">
      <c r="A18" s="2388" t="s">
        <v>838</v>
      </c>
      <c r="B18" s="2389"/>
      <c r="C18" s="2389"/>
      <c r="D18" s="912">
        <v>5</v>
      </c>
      <c r="E18" s="937"/>
      <c r="F18" s="936">
        <v>5</v>
      </c>
      <c r="G18" s="937"/>
      <c r="H18" s="938"/>
      <c r="I18" s="937"/>
      <c r="J18" s="939"/>
      <c r="K18" s="937"/>
      <c r="L18" s="937"/>
      <c r="M18" s="937"/>
      <c r="N18" s="937"/>
      <c r="O18" s="937"/>
      <c r="P18" s="940"/>
      <c r="Q18" s="95"/>
      <c r="R18" s="96"/>
      <c r="S18" s="97"/>
    </row>
    <row r="19" spans="1:19" x14ac:dyDescent="0.35">
      <c r="A19" s="2388" t="s">
        <v>839</v>
      </c>
      <c r="B19" s="2389"/>
      <c r="C19" s="2389"/>
      <c r="D19" s="912">
        <v>15</v>
      </c>
      <c r="E19" s="937"/>
      <c r="F19" s="938"/>
      <c r="G19" s="937"/>
      <c r="H19" s="936">
        <v>5</v>
      </c>
      <c r="I19" s="941">
        <v>5</v>
      </c>
      <c r="J19" s="942">
        <v>5</v>
      </c>
      <c r="K19" s="937"/>
      <c r="L19" s="937"/>
      <c r="M19" s="937"/>
      <c r="N19" s="937"/>
      <c r="O19" s="937"/>
      <c r="P19" s="940"/>
      <c r="Q19" s="95"/>
      <c r="R19" s="96"/>
      <c r="S19" s="97"/>
    </row>
    <row r="20" spans="1:19" x14ac:dyDescent="0.35">
      <c r="A20" s="1142" t="s">
        <v>840</v>
      </c>
      <c r="B20" s="1158"/>
      <c r="C20" s="1158"/>
      <c r="D20" s="214"/>
      <c r="E20" s="937"/>
      <c r="F20" s="938"/>
      <c r="G20" s="937"/>
      <c r="H20" s="938"/>
      <c r="I20" s="937"/>
      <c r="J20" s="939"/>
      <c r="K20" s="937"/>
      <c r="L20" s="937"/>
      <c r="M20" s="937"/>
      <c r="N20" s="937"/>
      <c r="O20" s="937"/>
      <c r="P20" s="940"/>
      <c r="Q20" s="95"/>
      <c r="R20" s="96"/>
      <c r="S20" s="97"/>
    </row>
    <row r="21" spans="1:19" x14ac:dyDescent="0.35">
      <c r="A21" s="603" t="s">
        <v>841</v>
      </c>
      <c r="B21" s="1158"/>
      <c r="C21" s="1158"/>
      <c r="D21" s="214">
        <v>5</v>
      </c>
      <c r="E21" s="937"/>
      <c r="F21" s="936">
        <v>5</v>
      </c>
      <c r="G21" s="937"/>
      <c r="H21" s="938"/>
      <c r="I21" s="937"/>
      <c r="J21" s="939"/>
      <c r="K21" s="937"/>
      <c r="L21" s="937"/>
      <c r="M21" s="937"/>
      <c r="N21" s="937"/>
      <c r="O21" s="937"/>
      <c r="P21" s="940"/>
      <c r="Q21" s="95"/>
      <c r="R21" s="96"/>
      <c r="S21" s="97"/>
    </row>
    <row r="22" spans="1:19" ht="21.75" thickBot="1" x14ac:dyDescent="0.4">
      <c r="A22" s="603" t="s">
        <v>842</v>
      </c>
      <c r="B22" s="1158"/>
      <c r="C22" s="1158"/>
      <c r="D22" s="214">
        <v>5</v>
      </c>
      <c r="E22" s="937"/>
      <c r="F22" s="938"/>
      <c r="G22" s="937"/>
      <c r="H22" s="938"/>
      <c r="I22" s="941">
        <v>5</v>
      </c>
      <c r="J22" s="939"/>
      <c r="K22" s="937"/>
      <c r="L22" s="937"/>
      <c r="M22" s="937"/>
      <c r="N22" s="937"/>
      <c r="O22" s="937"/>
      <c r="P22" s="940"/>
      <c r="Q22" s="95"/>
      <c r="R22" s="96"/>
      <c r="S22" s="97"/>
    </row>
    <row r="23" spans="1:19" x14ac:dyDescent="0.35">
      <c r="A23" s="603" t="s">
        <v>843</v>
      </c>
      <c r="B23" s="1158"/>
      <c r="C23" s="1158"/>
      <c r="D23" s="214">
        <v>5</v>
      </c>
      <c r="E23" s="604"/>
      <c r="F23" s="605"/>
      <c r="G23" s="604"/>
      <c r="H23" s="605"/>
      <c r="I23" s="937"/>
      <c r="J23" s="939"/>
      <c r="K23" s="937"/>
      <c r="L23" s="941">
        <v>5</v>
      </c>
      <c r="M23" s="937"/>
      <c r="N23" s="937"/>
      <c r="O23" s="937"/>
      <c r="P23" s="940"/>
      <c r="Q23" s="1130" t="s">
        <v>537</v>
      </c>
      <c r="R23" s="1131"/>
      <c r="S23" s="1132"/>
    </row>
    <row r="24" spans="1:19" x14ac:dyDescent="0.35">
      <c r="A24" s="603" t="s">
        <v>844</v>
      </c>
      <c r="B24" s="1158"/>
      <c r="C24" s="1158"/>
      <c r="D24" s="214">
        <v>5</v>
      </c>
      <c r="E24" s="604"/>
      <c r="F24" s="605"/>
      <c r="G24" s="604"/>
      <c r="H24" s="605"/>
      <c r="I24" s="937"/>
      <c r="J24" s="939"/>
      <c r="K24" s="937"/>
      <c r="L24" s="937"/>
      <c r="M24" s="937"/>
      <c r="N24" s="937"/>
      <c r="O24" s="941">
        <v>5</v>
      </c>
      <c r="P24" s="940"/>
      <c r="Q24" s="2159" t="s">
        <v>12</v>
      </c>
      <c r="R24" s="1985"/>
      <c r="S24" s="98" t="s">
        <v>13</v>
      </c>
    </row>
    <row r="25" spans="1:19" x14ac:dyDescent="0.35">
      <c r="A25" s="1142" t="s">
        <v>845</v>
      </c>
      <c r="B25" s="1158"/>
      <c r="C25" s="1158"/>
      <c r="D25" s="214">
        <v>5</v>
      </c>
      <c r="E25" s="604"/>
      <c r="F25" s="605"/>
      <c r="G25" s="604"/>
      <c r="H25" s="605"/>
      <c r="I25" s="937"/>
      <c r="J25" s="939"/>
      <c r="K25" s="937"/>
      <c r="L25" s="937"/>
      <c r="M25" s="937"/>
      <c r="N25" s="937"/>
      <c r="O25" s="941">
        <v>5</v>
      </c>
      <c r="P25" s="940"/>
      <c r="Q25" s="1986">
        <v>80000</v>
      </c>
      <c r="R25" s="1987"/>
      <c r="S25" s="852"/>
    </row>
    <row r="26" spans="1:19" x14ac:dyDescent="0.35">
      <c r="A26" s="1142" t="s">
        <v>846</v>
      </c>
      <c r="B26" s="1158"/>
      <c r="C26" s="1158"/>
      <c r="D26" s="179">
        <v>20</v>
      </c>
      <c r="E26" s="945"/>
      <c r="F26" s="966"/>
      <c r="G26" s="945"/>
      <c r="H26" s="966"/>
      <c r="I26" s="945"/>
      <c r="J26" s="946"/>
      <c r="K26" s="968">
        <v>10</v>
      </c>
      <c r="L26" s="945"/>
      <c r="M26" s="945"/>
      <c r="N26" s="945"/>
      <c r="O26" s="945"/>
      <c r="P26" s="967">
        <v>10</v>
      </c>
      <c r="Q26" s="884"/>
      <c r="R26" s="921"/>
      <c r="S26" s="527"/>
    </row>
    <row r="27" spans="1:19" x14ac:dyDescent="0.35">
      <c r="A27" s="498" t="s">
        <v>847</v>
      </c>
      <c r="B27" s="1158"/>
      <c r="C27" s="1158"/>
      <c r="D27" s="179">
        <v>5</v>
      </c>
      <c r="E27" s="943"/>
      <c r="F27" s="944"/>
      <c r="G27" s="943"/>
      <c r="H27" s="944"/>
      <c r="I27" s="945"/>
      <c r="J27" s="946"/>
      <c r="K27" s="945"/>
      <c r="L27" s="945"/>
      <c r="M27" s="945"/>
      <c r="N27" s="945"/>
      <c r="O27" s="945"/>
      <c r="P27" s="620">
        <v>5</v>
      </c>
      <c r="Q27" s="137"/>
      <c r="R27" s="922"/>
      <c r="S27" s="289"/>
    </row>
    <row r="28" spans="1:19" ht="21.75" thickBot="1" x14ac:dyDescent="0.4">
      <c r="A28" s="913" t="s">
        <v>848</v>
      </c>
      <c r="B28" s="914"/>
      <c r="C28" s="914"/>
      <c r="D28" s="915"/>
      <c r="E28" s="623"/>
      <c r="F28" s="624"/>
      <c r="G28" s="623"/>
      <c r="H28" s="624"/>
      <c r="I28" s="623"/>
      <c r="J28" s="625"/>
      <c r="K28" s="623"/>
      <c r="L28" s="623"/>
      <c r="M28" s="623"/>
      <c r="N28" s="623"/>
      <c r="O28" s="623"/>
      <c r="P28" s="916"/>
      <c r="Q28" s="405" t="s">
        <v>14</v>
      </c>
      <c r="R28" s="918"/>
      <c r="S28" s="531">
        <v>80000</v>
      </c>
    </row>
    <row r="29" spans="1:19" ht="21" customHeight="1" thickBot="1" x14ac:dyDescent="0.4">
      <c r="A29" s="1622" t="s">
        <v>98</v>
      </c>
      <c r="B29" s="1623"/>
      <c r="C29" s="1624"/>
      <c r="D29" s="917">
        <f>SUM(D11:D28)</f>
        <v>100</v>
      </c>
      <c r="E29" s="109"/>
      <c r="F29" s="110"/>
      <c r="G29" s="109"/>
      <c r="H29" s="110"/>
      <c r="I29" s="109"/>
      <c r="J29" s="110"/>
      <c r="K29" s="111"/>
      <c r="L29" s="111"/>
      <c r="M29" s="111"/>
      <c r="N29" s="111"/>
      <c r="O29" s="111"/>
      <c r="P29" s="112"/>
      <c r="Q29" s="1119" t="s">
        <v>850</v>
      </c>
      <c r="R29" s="919"/>
      <c r="S29" s="920"/>
    </row>
    <row r="30" spans="1:19" x14ac:dyDescent="0.35">
      <c r="A30" s="1627" t="s">
        <v>519</v>
      </c>
      <c r="B30" s="1628"/>
      <c r="C30" s="1629"/>
      <c r="D30" s="185" t="s">
        <v>105</v>
      </c>
      <c r="E30" s="906">
        <f>SUM(E11:E28)</f>
        <v>5</v>
      </c>
      <c r="F30" s="906">
        <f>SUM(F11:F28)</f>
        <v>35</v>
      </c>
      <c r="G30" s="906">
        <f>SUM(G16:G28)</f>
        <v>0</v>
      </c>
      <c r="H30" s="906">
        <f>SUM(H16:H28)</f>
        <v>5</v>
      </c>
      <c r="I30" s="906">
        <f>SUM(I17:I28)</f>
        <v>10</v>
      </c>
      <c r="J30" s="906">
        <f>SUM(J17:J28)</f>
        <v>5</v>
      </c>
      <c r="K30" s="906">
        <f t="shared" ref="K30" si="0">SUM(K17:K28)</f>
        <v>10</v>
      </c>
      <c r="L30" s="906">
        <f>SUM(L17:L28)</f>
        <v>5</v>
      </c>
      <c r="M30" s="906">
        <f>SUM(M17:M28)</f>
        <v>0</v>
      </c>
      <c r="N30" s="906">
        <f>SUM(N17:N28)</f>
        <v>0</v>
      </c>
      <c r="O30" s="906">
        <f>SUM(O17:O28)</f>
        <v>10</v>
      </c>
      <c r="P30" s="907">
        <f>SUM(P17:P28)</f>
        <v>15</v>
      </c>
      <c r="Q30" s="1856" t="s">
        <v>849</v>
      </c>
      <c r="R30" s="1857"/>
      <c r="S30" s="1858"/>
    </row>
    <row r="31" spans="1:19" ht="21" customHeight="1" x14ac:dyDescent="0.35">
      <c r="A31" s="1630"/>
      <c r="B31" s="1631"/>
      <c r="C31" s="1632"/>
      <c r="D31" s="188" t="s">
        <v>106</v>
      </c>
      <c r="E31" s="115">
        <f>E30</f>
        <v>5</v>
      </c>
      <c r="F31" s="113">
        <f>SUM(E30:F30)</f>
        <v>40</v>
      </c>
      <c r="G31" s="113">
        <f>SUM(E30:G30)</f>
        <v>40</v>
      </c>
      <c r="H31" s="113">
        <f>SUM(E30:H30)</f>
        <v>45</v>
      </c>
      <c r="I31" s="113">
        <f>SUM(E30:I30)</f>
        <v>55</v>
      </c>
      <c r="J31" s="113">
        <f>SUM(E30:J30)</f>
        <v>60</v>
      </c>
      <c r="K31" s="113">
        <f>SUM(E30:K30)</f>
        <v>70</v>
      </c>
      <c r="L31" s="113">
        <f>SUM(E30:L30)</f>
        <v>75</v>
      </c>
      <c r="M31" s="113">
        <f>SUM(E30:M30)</f>
        <v>75</v>
      </c>
      <c r="N31" s="113">
        <f>SUM(E30:N30)</f>
        <v>75</v>
      </c>
      <c r="O31" s="113">
        <f>SUM(E30:O30)</f>
        <v>85</v>
      </c>
      <c r="P31" s="114">
        <f>SUM(E30:P30)</f>
        <v>100</v>
      </c>
      <c r="Q31" s="137"/>
      <c r="R31" s="137"/>
      <c r="S31" s="289"/>
    </row>
    <row r="32" spans="1:19" ht="21" customHeight="1" x14ac:dyDescent="0.35">
      <c r="A32" s="1614" t="s">
        <v>522</v>
      </c>
      <c r="B32" s="1615"/>
      <c r="C32" s="1616"/>
      <c r="D32" s="190" t="s">
        <v>105</v>
      </c>
      <c r="E32" s="116"/>
      <c r="F32" s="117"/>
      <c r="G32" s="116"/>
      <c r="H32" s="117"/>
      <c r="I32" s="116"/>
      <c r="J32" s="117"/>
      <c r="K32" s="118"/>
      <c r="L32" s="118"/>
      <c r="M32" s="118"/>
      <c r="N32" s="118"/>
      <c r="O32" s="118"/>
      <c r="P32" s="119"/>
      <c r="Q32" s="897" t="s">
        <v>796</v>
      </c>
      <c r="R32" s="898"/>
      <c r="S32" s="1620">
        <v>0</v>
      </c>
    </row>
    <row r="33" spans="1:19" ht="21.75" thickBot="1" x14ac:dyDescent="0.4">
      <c r="A33" s="1617"/>
      <c r="B33" s="1618"/>
      <c r="C33" s="1619"/>
      <c r="D33" s="195" t="s">
        <v>109</v>
      </c>
      <c r="E33" s="120">
        <f>E32</f>
        <v>0</v>
      </c>
      <c r="F33" s="121">
        <f>SUM(E32:F32)</f>
        <v>0</v>
      </c>
      <c r="G33" s="121">
        <f>SUM(E32:G32)</f>
        <v>0</v>
      </c>
      <c r="H33" s="121">
        <f>SUM(E32:H32)</f>
        <v>0</v>
      </c>
      <c r="I33" s="121">
        <f>SUM(E32:I32)</f>
        <v>0</v>
      </c>
      <c r="J33" s="121">
        <f>SUM(E32:J32)</f>
        <v>0</v>
      </c>
      <c r="K33" s="121">
        <f>SUM(E32:K32)</f>
        <v>0</v>
      </c>
      <c r="L33" s="121">
        <f>SUM(E32:L32)</f>
        <v>0</v>
      </c>
      <c r="M33" s="121">
        <f>SUM(E32:M32)</f>
        <v>0</v>
      </c>
      <c r="N33" s="121">
        <f>SUM(E32:N32)</f>
        <v>0</v>
      </c>
      <c r="O33" s="121">
        <f>SUM(E32:O32)</f>
        <v>0</v>
      </c>
      <c r="P33" s="122">
        <f>SUM(E32:P32)</f>
        <v>0</v>
      </c>
      <c r="Q33" s="899" t="s">
        <v>797</v>
      </c>
      <c r="R33" s="900"/>
      <c r="S33" s="1621"/>
    </row>
    <row r="35" spans="1:19" x14ac:dyDescent="0.35">
      <c r="R35" s="137"/>
    </row>
    <row r="37" spans="1:19" x14ac:dyDescent="0.35">
      <c r="R37" s="137"/>
    </row>
  </sheetData>
  <mergeCells count="28">
    <mergeCell ref="A30:C31"/>
    <mergeCell ref="A32:C33"/>
    <mergeCell ref="Q30:S30"/>
    <mergeCell ref="S32:S33"/>
    <mergeCell ref="A14:C14"/>
    <mergeCell ref="A29:C29"/>
    <mergeCell ref="Q24:R24"/>
    <mergeCell ref="A15:C15"/>
    <mergeCell ref="A16:C16"/>
    <mergeCell ref="A17:C17"/>
    <mergeCell ref="A18:C18"/>
    <mergeCell ref="A19:C19"/>
    <mergeCell ref="Q25:R25"/>
    <mergeCell ref="Q8:S8"/>
    <mergeCell ref="A9:C10"/>
    <mergeCell ref="E9:P9"/>
    <mergeCell ref="A1:S1"/>
    <mergeCell ref="A2:S2"/>
    <mergeCell ref="A3:B4"/>
    <mergeCell ref="Q5:S5"/>
    <mergeCell ref="Q6:S6"/>
    <mergeCell ref="C3:S3"/>
    <mergeCell ref="C4:S4"/>
    <mergeCell ref="C5:P5"/>
    <mergeCell ref="A6:B8"/>
    <mergeCell ref="C6:P6"/>
    <mergeCell ref="C7:P7"/>
    <mergeCell ref="C8:P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headerFooter scaleWithDoc="0" alignWithMargins="0">
    <oddHeader>&amp;R&amp;"Angsana New,ธรรมดา"&amp;18 43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S32"/>
  <sheetViews>
    <sheetView view="pageLayout" zoomScale="70" zoomScaleNormal="80" zoomScalePageLayoutView="70" workbookViewId="0">
      <selection activeCell="Q13" sqref="Q13:S13"/>
    </sheetView>
  </sheetViews>
  <sheetFormatPr defaultColWidth="8.75" defaultRowHeight="21" x14ac:dyDescent="0.35"/>
  <cols>
    <col min="1" max="1" width="8.75" style="15"/>
    <col min="2" max="2" width="16.5" style="15" customWidth="1"/>
    <col min="3" max="3" width="35.875" style="15" customWidth="1"/>
    <col min="4" max="4" width="15.5" style="15" bestFit="1" customWidth="1"/>
    <col min="5" max="5" width="6.25" style="15" customWidth="1"/>
    <col min="6" max="6" width="6" style="15" customWidth="1"/>
    <col min="7" max="7" width="5.875" style="15" bestFit="1" customWidth="1"/>
    <col min="8" max="8" width="5.875" style="15" customWidth="1"/>
    <col min="9" max="9" width="4.125" style="15" bestFit="1" customWidth="1"/>
    <col min="10" max="10" width="4.375" style="15" customWidth="1"/>
    <col min="11" max="11" width="4.5" style="15" bestFit="1" customWidth="1"/>
    <col min="12" max="12" width="4.75" style="15" customWidth="1"/>
    <col min="13" max="13" width="6.125" style="15" customWidth="1"/>
    <col min="14" max="14" width="3.875" style="15" bestFit="1" customWidth="1"/>
    <col min="15" max="15" width="4" style="15" bestFit="1" customWidth="1"/>
    <col min="16" max="16" width="3.875" style="15" bestFit="1" customWidth="1"/>
    <col min="17" max="17" width="8.75" style="15"/>
    <col min="18" max="18" width="31.5" style="15" customWidth="1"/>
    <col min="19" max="19" width="21.2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2393" t="s">
        <v>463</v>
      </c>
      <c r="B2" s="2394"/>
      <c r="C2" s="2394"/>
      <c r="D2" s="2394"/>
      <c r="E2" s="2394"/>
      <c r="F2" s="2394"/>
      <c r="G2" s="2394"/>
      <c r="H2" s="2394"/>
      <c r="I2" s="2394"/>
      <c r="J2" s="2394"/>
      <c r="K2" s="2394"/>
      <c r="L2" s="2394"/>
      <c r="M2" s="2394"/>
      <c r="N2" s="2394"/>
      <c r="O2" s="2394"/>
      <c r="P2" s="2394"/>
      <c r="Q2" s="2394"/>
      <c r="R2" s="2394"/>
      <c r="S2" s="2395"/>
    </row>
    <row r="3" spans="1:19" x14ac:dyDescent="0.35">
      <c r="A3" s="1671" t="s">
        <v>773</v>
      </c>
      <c r="B3" s="1672"/>
      <c r="C3" s="1869" t="s">
        <v>190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100</v>
      </c>
      <c r="B5" s="1712"/>
      <c r="C5" s="1711" t="s">
        <v>1058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693" t="s">
        <v>586</v>
      </c>
      <c r="R5" s="1707"/>
      <c r="S5" s="1694"/>
    </row>
    <row r="6" spans="1:19" ht="21" customHeight="1" x14ac:dyDescent="0.35">
      <c r="A6" s="1685"/>
      <c r="B6" s="1715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2390" t="s">
        <v>193</v>
      </c>
      <c r="R6" s="2391"/>
      <c r="S6" s="2392"/>
    </row>
    <row r="7" spans="1:19" x14ac:dyDescent="0.35">
      <c r="A7" s="1786" t="s">
        <v>99</v>
      </c>
      <c r="B7" s="1787"/>
      <c r="C7" s="1717" t="s">
        <v>192</v>
      </c>
      <c r="D7" s="1718"/>
      <c r="E7" s="1718"/>
      <c r="F7" s="1718"/>
      <c r="G7" s="1718"/>
      <c r="H7" s="1718"/>
      <c r="I7" s="1718"/>
      <c r="J7" s="1718"/>
      <c r="K7" s="1718"/>
      <c r="L7" s="1718"/>
      <c r="M7" s="1718"/>
      <c r="N7" s="1718"/>
      <c r="O7" s="1718"/>
      <c r="P7" s="1719"/>
      <c r="Q7" s="890" t="s">
        <v>616</v>
      </c>
      <c r="R7" s="96"/>
      <c r="S7" s="384"/>
    </row>
    <row r="8" spans="1:19" ht="21.75" thickBot="1" x14ac:dyDescent="0.4">
      <c r="A8" s="1648"/>
      <c r="B8" s="1649"/>
      <c r="C8" s="1720"/>
      <c r="D8" s="1721"/>
      <c r="E8" s="1721"/>
      <c r="F8" s="1721"/>
      <c r="G8" s="1721"/>
      <c r="H8" s="1721"/>
      <c r="I8" s="1721"/>
      <c r="J8" s="1721"/>
      <c r="K8" s="1721"/>
      <c r="L8" s="1721"/>
      <c r="M8" s="1721"/>
      <c r="N8" s="1721"/>
      <c r="O8" s="1721"/>
      <c r="P8" s="1722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656"/>
      <c r="D9" s="216" t="s">
        <v>597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644" t="s">
        <v>194</v>
      </c>
      <c r="R10" s="1874"/>
      <c r="S10" s="896" t="s">
        <v>993</v>
      </c>
    </row>
    <row r="11" spans="1:19" ht="21.75" thickBot="1" x14ac:dyDescent="0.4">
      <c r="A11" s="1662" t="s">
        <v>854</v>
      </c>
      <c r="B11" s="1663"/>
      <c r="C11" s="1664"/>
      <c r="D11" s="212">
        <v>15</v>
      </c>
      <c r="E11" s="410">
        <v>3.75</v>
      </c>
      <c r="F11" s="410">
        <v>3.75</v>
      </c>
      <c r="G11" s="410">
        <v>3.75</v>
      </c>
      <c r="H11" s="410">
        <v>3.75</v>
      </c>
      <c r="I11" s="229"/>
      <c r="J11" s="231"/>
      <c r="K11" s="229"/>
      <c r="L11" s="229"/>
      <c r="M11" s="229"/>
      <c r="N11" s="229"/>
      <c r="O11" s="229"/>
      <c r="P11" s="232"/>
      <c r="Q11" s="431"/>
      <c r="R11" s="505"/>
      <c r="S11" s="374"/>
    </row>
    <row r="12" spans="1:19" ht="21.75" thickBot="1" x14ac:dyDescent="0.4">
      <c r="A12" s="1641" t="s">
        <v>195</v>
      </c>
      <c r="B12" s="1642"/>
      <c r="C12" s="1643"/>
      <c r="D12" s="213">
        <v>60</v>
      </c>
      <c r="E12" s="233"/>
      <c r="F12" s="93"/>
      <c r="G12" s="236"/>
      <c r="H12" s="350">
        <v>20</v>
      </c>
      <c r="I12" s="233"/>
      <c r="J12" s="236"/>
      <c r="K12" s="340">
        <v>20</v>
      </c>
      <c r="L12" s="233"/>
      <c r="M12" s="233"/>
      <c r="N12" s="340">
        <v>20</v>
      </c>
      <c r="O12" s="233"/>
      <c r="P12" s="238"/>
      <c r="Q12" s="336" t="s">
        <v>541</v>
      </c>
      <c r="R12" s="337"/>
      <c r="S12" s="506"/>
    </row>
    <row r="13" spans="1:19" x14ac:dyDescent="0.35">
      <c r="A13" s="1635" t="s">
        <v>196</v>
      </c>
      <c r="B13" s="1636"/>
      <c r="C13" s="1637"/>
      <c r="D13" s="214">
        <v>15</v>
      </c>
      <c r="E13" s="239"/>
      <c r="F13" s="240"/>
      <c r="G13" s="239"/>
      <c r="H13" s="299">
        <v>5</v>
      </c>
      <c r="I13" s="239"/>
      <c r="J13" s="241"/>
      <c r="K13" s="295">
        <v>5</v>
      </c>
      <c r="L13" s="239"/>
      <c r="M13" s="239"/>
      <c r="N13" s="295">
        <v>5</v>
      </c>
      <c r="O13" s="239"/>
      <c r="P13" s="243"/>
      <c r="Q13" s="1644" t="s">
        <v>197</v>
      </c>
      <c r="R13" s="1700"/>
      <c r="S13" s="1645"/>
    </row>
    <row r="14" spans="1:19" ht="21.75" thickBot="1" x14ac:dyDescent="0.4">
      <c r="A14" s="1635" t="s">
        <v>198</v>
      </c>
      <c r="B14" s="1636"/>
      <c r="C14" s="1637"/>
      <c r="D14" s="214"/>
      <c r="E14" s="93"/>
      <c r="F14" s="244"/>
      <c r="G14" s="93"/>
      <c r="H14" s="244"/>
      <c r="I14" s="93"/>
      <c r="J14" s="245"/>
      <c r="K14" s="93"/>
      <c r="L14" s="93"/>
      <c r="M14" s="93"/>
      <c r="N14" s="93"/>
      <c r="O14" s="93"/>
      <c r="P14" s="94"/>
      <c r="Q14" s="89"/>
      <c r="R14" s="90"/>
      <c r="S14" s="91"/>
    </row>
    <row r="15" spans="1:19" ht="21.75" thickBot="1" x14ac:dyDescent="0.4">
      <c r="A15" s="1635" t="s">
        <v>199</v>
      </c>
      <c r="B15" s="1636"/>
      <c r="C15" s="1637"/>
      <c r="D15" s="214">
        <v>10</v>
      </c>
      <c r="E15" s="93"/>
      <c r="F15" s="244"/>
      <c r="G15" s="93"/>
      <c r="H15" s="244"/>
      <c r="I15" s="93"/>
      <c r="J15" s="245"/>
      <c r="K15" s="93"/>
      <c r="L15" s="93"/>
      <c r="M15" s="93"/>
      <c r="N15" s="93"/>
      <c r="O15" s="93"/>
      <c r="P15" s="298">
        <v>10</v>
      </c>
      <c r="Q15" s="336" t="s">
        <v>542</v>
      </c>
      <c r="R15" s="337"/>
      <c r="S15" s="506"/>
    </row>
    <row r="16" spans="1:19" x14ac:dyDescent="0.35">
      <c r="A16" s="1635" t="s">
        <v>200</v>
      </c>
      <c r="B16" s="1636"/>
      <c r="C16" s="1637"/>
      <c r="D16" s="214"/>
      <c r="E16" s="239"/>
      <c r="F16" s="240"/>
      <c r="G16" s="239"/>
      <c r="H16" s="240"/>
      <c r="I16" s="239"/>
      <c r="J16" s="241"/>
      <c r="K16" s="239"/>
      <c r="L16" s="239"/>
      <c r="M16" s="239"/>
      <c r="N16" s="239"/>
      <c r="O16" s="239"/>
      <c r="P16" s="243"/>
      <c r="Q16" s="2050" t="s">
        <v>201</v>
      </c>
      <c r="R16" s="2242"/>
      <c r="S16" s="2051"/>
    </row>
    <row r="17" spans="1:19" ht="21.75" thickBot="1" x14ac:dyDescent="0.4">
      <c r="A17" s="1635"/>
      <c r="B17" s="1636"/>
      <c r="C17" s="1637"/>
      <c r="D17" s="214"/>
      <c r="E17" s="93"/>
      <c r="F17" s="244"/>
      <c r="G17" s="93"/>
      <c r="H17" s="244"/>
      <c r="I17" s="93"/>
      <c r="J17" s="245"/>
      <c r="K17" s="93"/>
      <c r="L17" s="93"/>
      <c r="M17" s="93"/>
      <c r="N17" s="93"/>
      <c r="O17" s="93"/>
      <c r="P17" s="94"/>
      <c r="Q17" s="89"/>
      <c r="R17" s="90"/>
      <c r="S17" s="91"/>
    </row>
    <row r="18" spans="1:19" ht="21.75" thickBot="1" x14ac:dyDescent="0.4">
      <c r="A18" s="1635"/>
      <c r="B18" s="1636"/>
      <c r="C18" s="1637"/>
      <c r="D18" s="214"/>
      <c r="E18" s="93"/>
      <c r="F18" s="244"/>
      <c r="G18" s="93"/>
      <c r="H18" s="244"/>
      <c r="I18" s="93"/>
      <c r="J18" s="245"/>
      <c r="K18" s="93"/>
      <c r="L18" s="93"/>
      <c r="M18" s="93"/>
      <c r="N18" s="93"/>
      <c r="O18" s="93"/>
      <c r="P18" s="94"/>
      <c r="Q18" s="1625" t="s">
        <v>537</v>
      </c>
      <c r="R18" s="1699"/>
      <c r="S18" s="1626"/>
    </row>
    <row r="19" spans="1:19" x14ac:dyDescent="0.35">
      <c r="A19" s="1635"/>
      <c r="B19" s="1636"/>
      <c r="C19" s="1637"/>
      <c r="D19" s="214"/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1725" t="s">
        <v>12</v>
      </c>
      <c r="R19" s="1726"/>
      <c r="S19" s="227" t="s">
        <v>13</v>
      </c>
    </row>
    <row r="20" spans="1:19" x14ac:dyDescent="0.35">
      <c r="A20" s="1635"/>
      <c r="B20" s="1636"/>
      <c r="C20" s="1637"/>
      <c r="D20" s="179"/>
      <c r="E20" s="99"/>
      <c r="F20" s="100"/>
      <c r="G20" s="99"/>
      <c r="H20" s="100"/>
      <c r="I20" s="99"/>
      <c r="J20" s="101"/>
      <c r="K20" s="99"/>
      <c r="L20" s="99"/>
      <c r="M20" s="99"/>
      <c r="N20" s="99"/>
      <c r="O20" s="99"/>
      <c r="P20" s="103"/>
      <c r="Q20" s="2159" t="s">
        <v>201</v>
      </c>
      <c r="R20" s="1985"/>
      <c r="S20" s="102"/>
    </row>
    <row r="21" spans="1:19" ht="21.75" thickBot="1" x14ac:dyDescent="0.4">
      <c r="A21" s="1635"/>
      <c r="B21" s="1636"/>
      <c r="C21" s="1637"/>
      <c r="D21" s="179"/>
      <c r="E21" s="99"/>
      <c r="F21" s="100"/>
      <c r="G21" s="99"/>
      <c r="H21" s="100"/>
      <c r="I21" s="99"/>
      <c r="J21" s="101"/>
      <c r="K21" s="99"/>
      <c r="L21" s="99"/>
      <c r="M21" s="99"/>
      <c r="N21" s="99"/>
      <c r="O21" s="99"/>
      <c r="P21" s="103"/>
      <c r="Q21" s="1732" t="s">
        <v>202</v>
      </c>
      <c r="R21" s="1733"/>
      <c r="S21" s="2396"/>
    </row>
    <row r="22" spans="1:19" ht="21.75" thickBot="1" x14ac:dyDescent="0.4">
      <c r="A22" s="2397"/>
      <c r="B22" s="2398"/>
      <c r="C22" s="2399"/>
      <c r="D22" s="179"/>
      <c r="E22" s="99"/>
      <c r="F22" s="100"/>
      <c r="G22" s="99"/>
      <c r="H22" s="100"/>
      <c r="I22" s="99"/>
      <c r="J22" s="101"/>
      <c r="K22" s="99"/>
      <c r="L22" s="99"/>
      <c r="M22" s="99"/>
      <c r="N22" s="99"/>
      <c r="O22" s="99"/>
      <c r="P22" s="103"/>
      <c r="Q22" s="1625" t="s">
        <v>585</v>
      </c>
      <c r="R22" s="1699"/>
      <c r="S22" s="1626"/>
    </row>
    <row r="23" spans="1:19" x14ac:dyDescent="0.35">
      <c r="A23" s="520"/>
      <c r="B23" s="690"/>
      <c r="C23" s="585"/>
      <c r="D23" s="518"/>
      <c r="E23" s="518"/>
      <c r="F23" s="518"/>
      <c r="G23" s="518"/>
      <c r="H23" s="518"/>
      <c r="I23" s="518"/>
      <c r="J23" s="518"/>
      <c r="K23" s="518"/>
      <c r="L23" s="518"/>
      <c r="M23" s="518"/>
      <c r="N23" s="518"/>
      <c r="O23" s="518"/>
      <c r="P23" s="519"/>
      <c r="Q23" s="1644" t="s">
        <v>501</v>
      </c>
      <c r="R23" s="1700"/>
      <c r="S23" s="1645"/>
    </row>
    <row r="24" spans="1:19" x14ac:dyDescent="0.35">
      <c r="A24" s="1622" t="s">
        <v>98</v>
      </c>
      <c r="B24" s="1623"/>
      <c r="C24" s="1624"/>
      <c r="D24" s="108">
        <f>SUM(D11:D22)</f>
        <v>100</v>
      </c>
      <c r="E24" s="109"/>
      <c r="F24" s="110"/>
      <c r="G24" s="109"/>
      <c r="H24" s="110"/>
      <c r="I24" s="109"/>
      <c r="J24" s="110"/>
      <c r="K24" s="111"/>
      <c r="L24" s="111"/>
      <c r="M24" s="111"/>
      <c r="N24" s="111"/>
      <c r="O24" s="111"/>
      <c r="P24" s="112"/>
      <c r="Q24" s="1723" t="s">
        <v>502</v>
      </c>
      <c r="R24" s="1772"/>
      <c r="S24" s="1773"/>
    </row>
    <row r="25" spans="1:19" x14ac:dyDescent="0.35">
      <c r="A25" s="1627" t="s">
        <v>519</v>
      </c>
      <c r="B25" s="1628"/>
      <c r="C25" s="1629"/>
      <c r="D25" s="185" t="s">
        <v>520</v>
      </c>
      <c r="E25" s="113">
        <f t="shared" ref="E25:P25" si="0">SUM(E11:E22)</f>
        <v>3.75</v>
      </c>
      <c r="F25" s="113">
        <f t="shared" si="0"/>
        <v>3.75</v>
      </c>
      <c r="G25" s="113">
        <f t="shared" si="0"/>
        <v>3.75</v>
      </c>
      <c r="H25" s="113">
        <f t="shared" si="0"/>
        <v>28.75</v>
      </c>
      <c r="I25" s="113">
        <f t="shared" si="0"/>
        <v>0</v>
      </c>
      <c r="J25" s="113">
        <f t="shared" si="0"/>
        <v>0</v>
      </c>
      <c r="K25" s="113">
        <f t="shared" si="0"/>
        <v>25</v>
      </c>
      <c r="L25" s="113">
        <f t="shared" si="0"/>
        <v>0</v>
      </c>
      <c r="M25" s="113">
        <f t="shared" si="0"/>
        <v>0</v>
      </c>
      <c r="N25" s="113">
        <f t="shared" si="0"/>
        <v>25</v>
      </c>
      <c r="O25" s="113">
        <f t="shared" si="0"/>
        <v>0</v>
      </c>
      <c r="P25" s="114">
        <f t="shared" si="0"/>
        <v>10</v>
      </c>
      <c r="Q25" s="1723" t="s">
        <v>503</v>
      </c>
      <c r="R25" s="1772"/>
      <c r="S25" s="1773"/>
    </row>
    <row r="26" spans="1:19" x14ac:dyDescent="0.35">
      <c r="A26" s="1630"/>
      <c r="B26" s="1631"/>
      <c r="C26" s="1632"/>
      <c r="D26" s="188" t="s">
        <v>106</v>
      </c>
      <c r="E26" s="115">
        <f>E25</f>
        <v>3.75</v>
      </c>
      <c r="F26" s="113">
        <f>SUM(E25:F25)</f>
        <v>7.5</v>
      </c>
      <c r="G26" s="113">
        <f>SUM(E25:G25)</f>
        <v>11.25</v>
      </c>
      <c r="H26" s="113">
        <f>SUM(E25:H25)</f>
        <v>40</v>
      </c>
      <c r="I26" s="113">
        <f>SUM(E25:I25)</f>
        <v>40</v>
      </c>
      <c r="J26" s="113">
        <f>SUM(E25:J25)</f>
        <v>40</v>
      </c>
      <c r="K26" s="113">
        <f>SUM(E25:K25)</f>
        <v>65</v>
      </c>
      <c r="L26" s="113">
        <f>SUM(E25:L25)</f>
        <v>65</v>
      </c>
      <c r="M26" s="113">
        <f>SUM(E25:M25)</f>
        <v>65</v>
      </c>
      <c r="N26" s="113">
        <f>SUM(E25:N25)</f>
        <v>90</v>
      </c>
      <c r="O26" s="113">
        <f>SUM(E25:O25)</f>
        <v>90</v>
      </c>
      <c r="P26" s="114">
        <f>SUM(E25:P25)</f>
        <v>100</v>
      </c>
      <c r="Q26" s="652" t="s">
        <v>504</v>
      </c>
      <c r="R26" s="782"/>
      <c r="S26" s="783"/>
    </row>
    <row r="27" spans="1:19" x14ac:dyDescent="0.35">
      <c r="A27" s="1614" t="s">
        <v>522</v>
      </c>
      <c r="B27" s="1615"/>
      <c r="C27" s="1616"/>
      <c r="D27" s="190" t="s">
        <v>105</v>
      </c>
      <c r="E27" s="116"/>
      <c r="F27" s="117"/>
      <c r="G27" s="116"/>
      <c r="H27" s="117"/>
      <c r="I27" s="116"/>
      <c r="J27" s="117"/>
      <c r="K27" s="118"/>
      <c r="L27" s="118"/>
      <c r="M27" s="118"/>
      <c r="N27" s="118"/>
      <c r="O27" s="118"/>
      <c r="P27" s="119"/>
      <c r="Q27" s="897" t="s">
        <v>796</v>
      </c>
      <c r="R27" s="898"/>
      <c r="S27" s="1620">
        <v>0</v>
      </c>
    </row>
    <row r="28" spans="1:19" ht="21.75" thickBot="1" x14ac:dyDescent="0.4">
      <c r="A28" s="1617"/>
      <c r="B28" s="1618"/>
      <c r="C28" s="1619"/>
      <c r="D28" s="195" t="s">
        <v>109</v>
      </c>
      <c r="E28" s="120">
        <f>E27</f>
        <v>0</v>
      </c>
      <c r="F28" s="121">
        <f>SUM(E27:F27)</f>
        <v>0</v>
      </c>
      <c r="G28" s="121">
        <f>SUM(E27:G27)</f>
        <v>0</v>
      </c>
      <c r="H28" s="121">
        <f>SUM(E27:H27)</f>
        <v>0</v>
      </c>
      <c r="I28" s="121">
        <f>SUM(E27:I27)</f>
        <v>0</v>
      </c>
      <c r="J28" s="121">
        <f>SUM(E27:J27)</f>
        <v>0</v>
      </c>
      <c r="K28" s="121">
        <f>SUM(E27:K27)</f>
        <v>0</v>
      </c>
      <c r="L28" s="121">
        <f>SUM(E27:L27)</f>
        <v>0</v>
      </c>
      <c r="M28" s="121">
        <f>SUM(E27:M27)</f>
        <v>0</v>
      </c>
      <c r="N28" s="121">
        <f>SUM(E27:N27)</f>
        <v>0</v>
      </c>
      <c r="O28" s="121">
        <f>SUM(E27:O27)</f>
        <v>0</v>
      </c>
      <c r="P28" s="122">
        <f>SUM(E27:P27)</f>
        <v>0</v>
      </c>
      <c r="Q28" s="899" t="s">
        <v>797</v>
      </c>
      <c r="R28" s="900"/>
      <c r="S28" s="1621"/>
    </row>
    <row r="29" spans="1:19" hidden="1" x14ac:dyDescent="0.35">
      <c r="Q29" s="1666" t="s">
        <v>711</v>
      </c>
      <c r="R29" s="1666"/>
      <c r="S29" s="1666"/>
    </row>
    <row r="30" spans="1:19" hidden="1" x14ac:dyDescent="0.35">
      <c r="Q30" s="447"/>
      <c r="R30" s="729"/>
      <c r="S30" s="287"/>
    </row>
    <row r="31" spans="1:19" hidden="1" x14ac:dyDescent="0.35">
      <c r="Q31" s="1739" t="s">
        <v>712</v>
      </c>
      <c r="R31" s="1739"/>
      <c r="S31" s="1739"/>
    </row>
    <row r="32" spans="1:19" hidden="1" x14ac:dyDescent="0.35">
      <c r="Q32" s="1978" t="s">
        <v>726</v>
      </c>
      <c r="R32" s="1978"/>
      <c r="S32" s="1978"/>
    </row>
  </sheetData>
  <mergeCells count="43">
    <mergeCell ref="Q29:S29"/>
    <mergeCell ref="Q31:S31"/>
    <mergeCell ref="Q32:S32"/>
    <mergeCell ref="A27:C28"/>
    <mergeCell ref="S27:S28"/>
    <mergeCell ref="Q23:S23"/>
    <mergeCell ref="A22:C22"/>
    <mergeCell ref="A24:C24"/>
    <mergeCell ref="Q24:S24"/>
    <mergeCell ref="Q25:S25"/>
    <mergeCell ref="A25:C26"/>
    <mergeCell ref="Q21:S21"/>
    <mergeCell ref="Q22:S22"/>
    <mergeCell ref="A21:C21"/>
    <mergeCell ref="A17:C17"/>
    <mergeCell ref="A18:C18"/>
    <mergeCell ref="A19:C19"/>
    <mergeCell ref="A20:C20"/>
    <mergeCell ref="Q18:S18"/>
    <mergeCell ref="Q20:R20"/>
    <mergeCell ref="Q19:R19"/>
    <mergeCell ref="Q16:S16"/>
    <mergeCell ref="A13:C13"/>
    <mergeCell ref="A14:C14"/>
    <mergeCell ref="A15:C15"/>
    <mergeCell ref="A16:C16"/>
    <mergeCell ref="A1:S1"/>
    <mergeCell ref="A2:S2"/>
    <mergeCell ref="Q5:S5"/>
    <mergeCell ref="Q8:S8"/>
    <mergeCell ref="C3:S4"/>
    <mergeCell ref="A3:B4"/>
    <mergeCell ref="A9:C10"/>
    <mergeCell ref="E9:P9"/>
    <mergeCell ref="Q10:R10"/>
    <mergeCell ref="Q13:S13"/>
    <mergeCell ref="Q6:S6"/>
    <mergeCell ref="A11:C11"/>
    <mergeCell ref="A12:C12"/>
    <mergeCell ref="A7:B8"/>
    <mergeCell ref="A5:B6"/>
    <mergeCell ref="C7:P8"/>
    <mergeCell ref="C5:P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 scaleWithDoc="0" alignWithMargins="0">
    <oddHeader>&amp;R&amp;"Angsana New,ธรรมดา"&amp;18 44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zoomScaleNormal="100" workbookViewId="0">
      <selection activeCell="A23" sqref="A23:D23"/>
    </sheetView>
  </sheetViews>
  <sheetFormatPr defaultColWidth="9" defaultRowHeight="15" x14ac:dyDescent="0.25"/>
  <cols>
    <col min="1" max="1" width="9" style="5"/>
    <col min="2" max="2" width="4.625" style="24" customWidth="1"/>
    <col min="3" max="10" width="9" style="5"/>
    <col min="11" max="11" width="31.375" style="5" customWidth="1"/>
    <col min="12" max="12" width="9" style="5"/>
    <col min="13" max="13" width="9.75" style="5" customWidth="1"/>
    <col min="14" max="16384" width="9" style="5"/>
  </cols>
  <sheetData>
    <row r="1" spans="1:13" ht="30" customHeight="1" x14ac:dyDescent="0.35">
      <c r="A1" s="17" t="s">
        <v>58</v>
      </c>
      <c r="B1" s="21"/>
      <c r="C1" s="15"/>
      <c r="D1" s="15"/>
      <c r="E1" s="15"/>
      <c r="F1" s="15"/>
      <c r="G1" s="15"/>
      <c r="H1" s="15"/>
      <c r="I1" s="15"/>
      <c r="J1" s="15"/>
    </row>
    <row r="2" spans="1:13" ht="21" x14ac:dyDescent="0.35">
      <c r="A2" s="22" t="s">
        <v>42</v>
      </c>
      <c r="B2" s="23"/>
      <c r="C2" s="16"/>
      <c r="D2" s="16"/>
      <c r="E2" s="15"/>
      <c r="F2" s="15"/>
      <c r="G2" s="15"/>
      <c r="H2" s="15"/>
      <c r="I2" s="15"/>
      <c r="J2" s="15"/>
    </row>
    <row r="3" spans="1:13" s="15" customFormat="1" ht="21" x14ac:dyDescent="0.35">
      <c r="B3" s="18" t="s">
        <v>52</v>
      </c>
      <c r="C3" s="15" t="s">
        <v>972</v>
      </c>
    </row>
    <row r="4" spans="1:13" s="15" customFormat="1" ht="21" x14ac:dyDescent="0.35">
      <c r="B4" s="18"/>
      <c r="C4" s="15" t="s">
        <v>973</v>
      </c>
    </row>
    <row r="5" spans="1:13" s="15" customFormat="1" ht="21" x14ac:dyDescent="0.35">
      <c r="B5" s="18" t="s">
        <v>53</v>
      </c>
      <c r="C5" s="36" t="s">
        <v>969</v>
      </c>
    </row>
    <row r="6" spans="1:13" s="15" customFormat="1" ht="21" x14ac:dyDescent="0.35">
      <c r="B6" s="18" t="s">
        <v>40</v>
      </c>
      <c r="C6" s="1097" t="s">
        <v>974</v>
      </c>
    </row>
    <row r="7" spans="1:13" s="15" customFormat="1" ht="21" x14ac:dyDescent="0.35">
      <c r="B7" s="18"/>
      <c r="C7" s="1097" t="s">
        <v>975</v>
      </c>
    </row>
    <row r="8" spans="1:13" s="15" customFormat="1" ht="21" x14ac:dyDescent="0.35">
      <c r="B8" s="18" t="s">
        <v>54</v>
      </c>
      <c r="C8" s="1097" t="s">
        <v>970</v>
      </c>
    </row>
    <row r="9" spans="1:13" s="15" customFormat="1" ht="21" x14ac:dyDescent="0.35">
      <c r="B9" s="18" t="s">
        <v>55</v>
      </c>
      <c r="C9" s="15" t="s">
        <v>971</v>
      </c>
    </row>
    <row r="10" spans="1:13" ht="21" x14ac:dyDescent="0.35">
      <c r="A10" s="22" t="s">
        <v>43</v>
      </c>
      <c r="B10" s="18"/>
      <c r="C10" s="13"/>
      <c r="D10" s="13"/>
      <c r="E10" s="13"/>
      <c r="F10" s="13"/>
      <c r="G10" s="13"/>
      <c r="H10" s="13"/>
      <c r="I10" s="13"/>
      <c r="J10" s="13"/>
      <c r="K10" s="13"/>
      <c r="L10" s="24"/>
      <c r="M10" s="24"/>
    </row>
    <row r="11" spans="1:13" ht="21" x14ac:dyDescent="0.35">
      <c r="B11" s="18" t="s">
        <v>66</v>
      </c>
      <c r="C11" s="15" t="s">
        <v>977</v>
      </c>
      <c r="D11" s="15"/>
      <c r="E11" s="15"/>
      <c r="F11" s="15"/>
      <c r="G11" s="15"/>
      <c r="H11" s="15"/>
      <c r="I11" s="15"/>
    </row>
    <row r="12" spans="1:13" ht="21" x14ac:dyDescent="0.35">
      <c r="B12" s="18"/>
      <c r="C12" s="1598" t="s">
        <v>976</v>
      </c>
      <c r="D12" s="1598"/>
      <c r="E12" s="1598"/>
      <c r="F12" s="1598"/>
      <c r="G12" s="1598"/>
      <c r="H12" s="1598"/>
      <c r="I12" s="1598"/>
      <c r="J12" s="1598"/>
      <c r="K12" s="1598"/>
    </row>
    <row r="13" spans="1:13" ht="21" x14ac:dyDescent="0.35">
      <c r="B13" s="18" t="s">
        <v>68</v>
      </c>
      <c r="C13" s="1599" t="s">
        <v>983</v>
      </c>
      <c r="D13" s="1598"/>
      <c r="E13" s="1598"/>
      <c r="F13" s="1598"/>
      <c r="G13" s="1598"/>
      <c r="H13" s="1598"/>
      <c r="I13" s="1598"/>
      <c r="J13" s="1598"/>
      <c r="K13" s="1598"/>
    </row>
    <row r="14" spans="1:13" ht="21" x14ac:dyDescent="0.35">
      <c r="B14" s="18" t="s">
        <v>69</v>
      </c>
      <c r="C14" s="1598" t="s">
        <v>978</v>
      </c>
      <c r="D14" s="1598"/>
      <c r="E14" s="1598"/>
      <c r="F14" s="1598"/>
      <c r="G14" s="1598"/>
      <c r="H14" s="1598"/>
      <c r="I14" s="1598"/>
      <c r="J14" s="1598"/>
      <c r="K14" s="1598"/>
    </row>
    <row r="15" spans="1:13" ht="21" x14ac:dyDescent="0.35">
      <c r="B15" s="18"/>
      <c r="C15" s="1598" t="s">
        <v>979</v>
      </c>
      <c r="D15" s="1598"/>
      <c r="E15" s="1598"/>
      <c r="F15" s="1598"/>
      <c r="G15" s="1598"/>
      <c r="H15" s="1598"/>
      <c r="I15" s="1598"/>
      <c r="J15" s="1598"/>
      <c r="K15" s="1598"/>
    </row>
    <row r="16" spans="1:13" ht="21" x14ac:dyDescent="0.35">
      <c r="B16" s="1099">
        <v>4</v>
      </c>
      <c r="C16" s="1598" t="s">
        <v>980</v>
      </c>
      <c r="D16" s="1598"/>
      <c r="E16" s="1598"/>
      <c r="F16" s="1598"/>
      <c r="G16" s="1598"/>
      <c r="H16" s="1598"/>
      <c r="I16" s="1598"/>
      <c r="J16" s="1598"/>
      <c r="K16" s="1598"/>
    </row>
    <row r="17" spans="1:11" ht="21" x14ac:dyDescent="0.35">
      <c r="B17" s="1096">
        <v>5</v>
      </c>
      <c r="C17" s="1599" t="s">
        <v>981</v>
      </c>
      <c r="D17" s="1598"/>
      <c r="E17" s="1598"/>
      <c r="F17" s="1598"/>
      <c r="G17" s="1598"/>
      <c r="H17" s="1598"/>
      <c r="I17" s="1598"/>
      <c r="J17" s="1598"/>
      <c r="K17" s="1598"/>
    </row>
    <row r="18" spans="1:11" ht="21" x14ac:dyDescent="0.35">
      <c r="B18" s="5"/>
      <c r="C18" s="1598" t="s">
        <v>982</v>
      </c>
      <c r="D18" s="1598"/>
      <c r="E18" s="1598"/>
      <c r="F18" s="1598"/>
      <c r="G18" s="1598"/>
      <c r="H18" s="1598"/>
      <c r="I18" s="1598"/>
      <c r="J18" s="1598"/>
      <c r="K18" s="1598"/>
    </row>
    <row r="19" spans="1:11" ht="21" x14ac:dyDescent="0.35">
      <c r="A19" s="15"/>
      <c r="B19" s="5"/>
      <c r="C19" s="43"/>
      <c r="D19" s="15"/>
      <c r="F19" s="15"/>
      <c r="G19" s="15"/>
      <c r="H19" s="15"/>
      <c r="I19" s="15"/>
    </row>
    <row r="31" spans="1:11" ht="21" x14ac:dyDescent="0.35">
      <c r="A31" s="17"/>
    </row>
    <row r="36" spans="2:7" ht="18.75" x14ac:dyDescent="0.3">
      <c r="B36" s="25"/>
      <c r="C36" s="8"/>
      <c r="D36" s="8"/>
      <c r="E36" s="8"/>
      <c r="F36" s="8"/>
      <c r="G36" s="8"/>
    </row>
    <row r="37" spans="2:7" ht="18.75" x14ac:dyDescent="0.3">
      <c r="B37" s="25"/>
      <c r="C37" s="8"/>
      <c r="D37" s="8"/>
      <c r="E37" s="8"/>
      <c r="F37" s="8"/>
      <c r="G37" s="8"/>
    </row>
    <row r="38" spans="2:7" ht="18.75" x14ac:dyDescent="0.3">
      <c r="C38" s="8"/>
      <c r="D38" s="8"/>
      <c r="E38" s="8"/>
      <c r="F38" s="8"/>
      <c r="G38" s="8"/>
    </row>
    <row r="39" spans="2:7" ht="18.75" x14ac:dyDescent="0.3">
      <c r="C39" s="8"/>
      <c r="D39" s="8"/>
      <c r="E39" s="8"/>
      <c r="F39" s="8"/>
      <c r="G39" s="8"/>
    </row>
    <row r="40" spans="2:7" ht="18.75" x14ac:dyDescent="0.3">
      <c r="C40" s="8"/>
      <c r="D40" s="8"/>
      <c r="E40" s="8"/>
      <c r="F40" s="8"/>
      <c r="G40" s="8"/>
    </row>
  </sheetData>
  <mergeCells count="7">
    <mergeCell ref="C18:K18"/>
    <mergeCell ref="C12:K12"/>
    <mergeCell ref="C13:K13"/>
    <mergeCell ref="C14:K14"/>
    <mergeCell ref="C15:K15"/>
    <mergeCell ref="C16:K16"/>
    <mergeCell ref="C17:K17"/>
  </mergeCells>
  <pageMargins left="1.1811023622047245" right="0.19685039370078741" top="0.74803149606299213" bottom="0.74803149606299213" header="0.31496062992125984" footer="0.31496062992125984"/>
  <pageSetup paperSize="9" orientation="landscape" r:id="rId1"/>
  <headerFooter>
    <oddHeader>&amp;R&amp;"Angsana New,ธรรมดา"&amp;18 2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9"/>
  <sheetViews>
    <sheetView view="pageLayout" zoomScale="70" zoomScaleNormal="80" zoomScalePageLayoutView="70" workbookViewId="0">
      <selection activeCell="A19" sqref="A19:C19"/>
    </sheetView>
  </sheetViews>
  <sheetFormatPr defaultColWidth="8.75" defaultRowHeight="21" x14ac:dyDescent="0.35"/>
  <cols>
    <col min="1" max="1" width="25.625" style="15" customWidth="1"/>
    <col min="2" max="2" width="11.25" style="15" customWidth="1"/>
    <col min="3" max="3" width="21.5" style="15" customWidth="1"/>
    <col min="4" max="4" width="17.125" style="15" customWidth="1"/>
    <col min="5" max="5" width="4.375" style="15" bestFit="1" customWidth="1"/>
    <col min="6" max="6" width="4.75" style="15" bestFit="1" customWidth="1"/>
    <col min="7" max="8" width="4.375" style="15" bestFit="1" customWidth="1"/>
    <col min="9" max="9" width="4.75" style="15" bestFit="1" customWidth="1"/>
    <col min="10" max="10" width="4.375" style="15" bestFit="1" customWidth="1"/>
    <col min="11" max="11" width="5" style="15" bestFit="1" customWidth="1"/>
    <col min="12" max="12" width="4.75" style="15" bestFit="1" customWidth="1"/>
    <col min="13" max="16" width="4.375" style="15" bestFit="1" customWidth="1"/>
    <col min="17" max="17" width="21.375" style="15" bestFit="1" customWidth="1"/>
    <col min="18" max="18" width="15.25" style="15" customWidth="1"/>
    <col min="19" max="19" width="20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2400" t="s">
        <v>189</v>
      </c>
      <c r="B3" s="1678" t="s">
        <v>669</v>
      </c>
      <c r="C3" s="1678"/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ht="21.75" thickBot="1" x14ac:dyDescent="0.4">
      <c r="A4" s="2401"/>
      <c r="B4" s="1734" t="s">
        <v>670</v>
      </c>
      <c r="C4" s="1734"/>
      <c r="D4" s="1734"/>
      <c r="E4" s="1734"/>
      <c r="F4" s="1734"/>
      <c r="G4" s="1734"/>
      <c r="H4" s="1734"/>
      <c r="I4" s="1734"/>
      <c r="J4" s="1734"/>
      <c r="K4" s="1734"/>
      <c r="L4" s="1734"/>
      <c r="M4" s="1734"/>
      <c r="N4" s="1734"/>
      <c r="O4" s="1734"/>
      <c r="P4" s="1734"/>
      <c r="Q4" s="1734"/>
      <c r="R4" s="1734"/>
      <c r="S4" s="1735"/>
    </row>
    <row r="5" spans="1:19" x14ac:dyDescent="0.35">
      <c r="A5" s="875" t="s">
        <v>100</v>
      </c>
      <c r="B5" s="1707" t="s">
        <v>1059</v>
      </c>
      <c r="C5" s="1707"/>
      <c r="D5" s="1707"/>
      <c r="E5" s="1707"/>
      <c r="F5" s="1707"/>
      <c r="G5" s="1707"/>
      <c r="H5" s="1707"/>
      <c r="I5" s="1707"/>
      <c r="J5" s="1707"/>
      <c r="K5" s="1707"/>
      <c r="L5" s="1707"/>
      <c r="M5" s="1707"/>
      <c r="N5" s="1707"/>
      <c r="O5" s="1707"/>
      <c r="P5" s="1694"/>
      <c r="Q5" s="1693" t="s">
        <v>586</v>
      </c>
      <c r="R5" s="1707"/>
      <c r="S5" s="1694"/>
    </row>
    <row r="6" spans="1:19" x14ac:dyDescent="0.35">
      <c r="A6" s="2410" t="s">
        <v>99</v>
      </c>
      <c r="B6" s="1650" t="s">
        <v>111</v>
      </c>
      <c r="C6" s="1651"/>
      <c r="D6" s="1651"/>
      <c r="E6" s="1651"/>
      <c r="F6" s="1651"/>
      <c r="G6" s="1651"/>
      <c r="H6" s="1651"/>
      <c r="I6" s="1651"/>
      <c r="J6" s="1651"/>
      <c r="K6" s="1651"/>
      <c r="L6" s="1651"/>
      <c r="M6" s="1651"/>
      <c r="N6" s="1651"/>
      <c r="O6" s="1651"/>
      <c r="P6" s="1652"/>
      <c r="Q6" s="1695" t="s">
        <v>113</v>
      </c>
      <c r="R6" s="2033"/>
      <c r="S6" s="1696"/>
    </row>
    <row r="7" spans="1:19" x14ac:dyDescent="0.35">
      <c r="A7" s="2411"/>
      <c r="B7" s="2413" t="s">
        <v>112</v>
      </c>
      <c r="C7" s="2413"/>
      <c r="D7" s="2413"/>
      <c r="E7" s="2413"/>
      <c r="F7" s="2413"/>
      <c r="G7" s="2413"/>
      <c r="H7" s="2413"/>
      <c r="I7" s="2413"/>
      <c r="J7" s="2413"/>
      <c r="K7" s="2413"/>
      <c r="L7" s="2413"/>
      <c r="M7" s="2413"/>
      <c r="N7" s="2413"/>
      <c r="O7" s="2413"/>
      <c r="P7" s="2414"/>
      <c r="Q7" s="890" t="s">
        <v>616</v>
      </c>
      <c r="R7" s="458"/>
      <c r="S7" s="384"/>
    </row>
    <row r="8" spans="1:19" ht="21.75" thickBot="1" x14ac:dyDescent="0.4">
      <c r="A8" s="2412"/>
      <c r="B8" s="2415" t="s">
        <v>635</v>
      </c>
      <c r="C8" s="2416"/>
      <c r="D8" s="2416"/>
      <c r="E8" s="2416"/>
      <c r="F8" s="2416"/>
      <c r="G8" s="2416"/>
      <c r="H8" s="2416"/>
      <c r="I8" s="2416"/>
      <c r="J8" s="2416"/>
      <c r="K8" s="2416"/>
      <c r="L8" s="2416"/>
      <c r="M8" s="2416"/>
      <c r="N8" s="2416"/>
      <c r="O8" s="2416"/>
      <c r="P8" s="2417"/>
      <c r="Q8" s="1653" t="s">
        <v>93</v>
      </c>
      <c r="R8" s="1736"/>
      <c r="S8" s="1654"/>
    </row>
    <row r="9" spans="1:19" ht="21.75" thickBot="1" x14ac:dyDescent="0.4">
      <c r="A9" s="1655" t="s">
        <v>532</v>
      </c>
      <c r="B9" s="1656"/>
      <c r="C9" s="1865"/>
      <c r="D9" s="1036" t="s">
        <v>603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550</v>
      </c>
      <c r="R9" s="337"/>
      <c r="S9" s="338" t="s">
        <v>535</v>
      </c>
    </row>
    <row r="10" spans="1:19" x14ac:dyDescent="0.35">
      <c r="A10" s="1657"/>
      <c r="B10" s="1658"/>
      <c r="C10" s="1866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1856" t="s">
        <v>994</v>
      </c>
      <c r="R10" s="1867"/>
      <c r="S10" s="501" t="s">
        <v>144</v>
      </c>
    </row>
    <row r="11" spans="1:19" ht="21.75" thickBot="1" x14ac:dyDescent="0.4">
      <c r="A11" s="1366" t="s">
        <v>145</v>
      </c>
      <c r="B11" s="137"/>
      <c r="C11" s="386"/>
      <c r="D11" s="212"/>
      <c r="E11" s="434"/>
      <c r="F11" s="1271"/>
      <c r="G11" s="434"/>
      <c r="H11" s="1271"/>
      <c r="I11" s="434"/>
      <c r="J11" s="433"/>
      <c r="K11" s="434"/>
      <c r="L11" s="434"/>
      <c r="M11" s="434"/>
      <c r="N11" s="434"/>
      <c r="O11" s="434"/>
      <c r="P11" s="704"/>
      <c r="Q11" s="1737" t="s">
        <v>995</v>
      </c>
      <c r="R11" s="1738"/>
      <c r="S11" s="374"/>
    </row>
    <row r="12" spans="1:19" ht="21.75" thickBot="1" x14ac:dyDescent="0.4">
      <c r="A12" s="1859" t="s">
        <v>146</v>
      </c>
      <c r="B12" s="2012"/>
      <c r="C12" s="1860"/>
      <c r="D12" s="213">
        <v>12</v>
      </c>
      <c r="E12" s="378">
        <v>1</v>
      </c>
      <c r="F12" s="1413">
        <v>1</v>
      </c>
      <c r="G12" s="378">
        <v>1</v>
      </c>
      <c r="H12" s="1413">
        <v>1</v>
      </c>
      <c r="I12" s="378">
        <v>1</v>
      </c>
      <c r="J12" s="1414">
        <v>1</v>
      </c>
      <c r="K12" s="378">
        <v>1</v>
      </c>
      <c r="L12" s="378">
        <v>1</v>
      </c>
      <c r="M12" s="378">
        <v>1</v>
      </c>
      <c r="N12" s="378">
        <v>1</v>
      </c>
      <c r="O12" s="378">
        <v>1</v>
      </c>
      <c r="P12" s="1415">
        <v>1</v>
      </c>
      <c r="Q12" s="336" t="s">
        <v>628</v>
      </c>
      <c r="R12" s="337"/>
      <c r="S12" s="506"/>
    </row>
    <row r="13" spans="1:19" x14ac:dyDescent="0.35">
      <c r="A13" s="2403" t="s">
        <v>147</v>
      </c>
      <c r="B13" s="2404"/>
      <c r="C13" s="2405"/>
      <c r="D13" s="214">
        <v>12</v>
      </c>
      <c r="E13" s="296">
        <v>1</v>
      </c>
      <c r="F13" s="1416">
        <v>1</v>
      </c>
      <c r="G13" s="296">
        <v>1</v>
      </c>
      <c r="H13" s="1416">
        <v>1</v>
      </c>
      <c r="I13" s="296">
        <v>1</v>
      </c>
      <c r="J13" s="1417">
        <v>1</v>
      </c>
      <c r="K13" s="296">
        <v>1</v>
      </c>
      <c r="L13" s="296">
        <v>1</v>
      </c>
      <c r="M13" s="296">
        <v>1</v>
      </c>
      <c r="N13" s="296">
        <v>1</v>
      </c>
      <c r="O13" s="296">
        <v>1</v>
      </c>
      <c r="P13" s="380">
        <v>1</v>
      </c>
      <c r="Q13" s="135" t="s">
        <v>18</v>
      </c>
      <c r="R13" s="1376"/>
      <c r="S13" s="201"/>
    </row>
    <row r="14" spans="1:19" ht="21.75" thickBot="1" x14ac:dyDescent="0.4">
      <c r="A14" s="2019" t="s">
        <v>148</v>
      </c>
      <c r="B14" s="2020"/>
      <c r="C14" s="2409"/>
      <c r="D14" s="214">
        <v>12</v>
      </c>
      <c r="E14" s="296">
        <v>1</v>
      </c>
      <c r="F14" s="1416">
        <v>1</v>
      </c>
      <c r="G14" s="296">
        <v>1</v>
      </c>
      <c r="H14" s="1416">
        <v>1</v>
      </c>
      <c r="I14" s="296">
        <v>1</v>
      </c>
      <c r="J14" s="1417">
        <v>1</v>
      </c>
      <c r="K14" s="296">
        <v>1</v>
      </c>
      <c r="L14" s="296">
        <v>1</v>
      </c>
      <c r="M14" s="296">
        <v>1</v>
      </c>
      <c r="N14" s="296">
        <v>1</v>
      </c>
      <c r="O14" s="296">
        <v>1</v>
      </c>
      <c r="P14" s="380">
        <v>1</v>
      </c>
      <c r="Q14" s="89"/>
      <c r="R14" s="90"/>
      <c r="S14" s="91"/>
    </row>
    <row r="15" spans="1:19" ht="21.75" thickBot="1" x14ac:dyDescent="0.4">
      <c r="A15" s="1635" t="s">
        <v>149</v>
      </c>
      <c r="B15" s="1636"/>
      <c r="C15" s="1637"/>
      <c r="D15" s="214">
        <v>12</v>
      </c>
      <c r="E15" s="296">
        <v>1</v>
      </c>
      <c r="F15" s="1416">
        <v>1</v>
      </c>
      <c r="G15" s="296">
        <v>1</v>
      </c>
      <c r="H15" s="1416">
        <v>1</v>
      </c>
      <c r="I15" s="296">
        <v>1</v>
      </c>
      <c r="J15" s="1417">
        <v>1</v>
      </c>
      <c r="K15" s="296">
        <v>1</v>
      </c>
      <c r="L15" s="296">
        <v>1</v>
      </c>
      <c r="M15" s="296">
        <v>1</v>
      </c>
      <c r="N15" s="296">
        <v>1</v>
      </c>
      <c r="O15" s="296">
        <v>1</v>
      </c>
      <c r="P15" s="380">
        <v>1</v>
      </c>
      <c r="Q15" s="336" t="s">
        <v>542</v>
      </c>
      <c r="R15" s="337"/>
      <c r="S15" s="506"/>
    </row>
    <row r="16" spans="1:19" x14ac:dyDescent="0.35">
      <c r="A16" s="2406" t="s">
        <v>150</v>
      </c>
      <c r="B16" s="2407"/>
      <c r="C16" s="2408"/>
      <c r="D16" s="214">
        <v>40</v>
      </c>
      <c r="E16" s="381"/>
      <c r="F16" s="1249"/>
      <c r="G16" s="296">
        <v>10</v>
      </c>
      <c r="H16" s="1249"/>
      <c r="I16" s="381"/>
      <c r="J16" s="1417">
        <v>10</v>
      </c>
      <c r="K16" s="381"/>
      <c r="L16" s="381"/>
      <c r="M16" s="296">
        <v>10</v>
      </c>
      <c r="N16" s="381"/>
      <c r="O16" s="381"/>
      <c r="P16" s="380">
        <v>10</v>
      </c>
      <c r="Q16" s="135" t="s">
        <v>151</v>
      </c>
      <c r="R16" s="222"/>
      <c r="S16" s="201"/>
    </row>
    <row r="17" spans="1:19" ht="21.75" thickBot="1" x14ac:dyDescent="0.4">
      <c r="A17" s="1641" t="s">
        <v>152</v>
      </c>
      <c r="B17" s="1642"/>
      <c r="C17" s="1643"/>
      <c r="D17" s="214">
        <v>12</v>
      </c>
      <c r="E17" s="379"/>
      <c r="F17" s="439"/>
      <c r="G17" s="379"/>
      <c r="H17" s="439"/>
      <c r="I17" s="379"/>
      <c r="J17" s="441"/>
      <c r="K17" s="379"/>
      <c r="L17" s="379"/>
      <c r="M17" s="379"/>
      <c r="N17" s="379"/>
      <c r="O17" s="379"/>
      <c r="P17" s="380">
        <v>12</v>
      </c>
      <c r="Q17" s="89"/>
      <c r="R17" s="90"/>
      <c r="S17" s="91"/>
    </row>
    <row r="18" spans="1:19" ht="21.75" thickBot="1" x14ac:dyDescent="0.4">
      <c r="A18" s="1641" t="s">
        <v>153</v>
      </c>
      <c r="B18" s="1642"/>
      <c r="C18" s="1643"/>
      <c r="D18" s="214"/>
      <c r="E18" s="379"/>
      <c r="F18" s="439"/>
      <c r="G18" s="379"/>
      <c r="H18" s="439"/>
      <c r="I18" s="379"/>
      <c r="J18" s="441"/>
      <c r="K18" s="379"/>
      <c r="L18" s="379"/>
      <c r="M18" s="379"/>
      <c r="N18" s="379"/>
      <c r="O18" s="379"/>
      <c r="P18" s="1253"/>
      <c r="Q18" s="1625" t="s">
        <v>537</v>
      </c>
      <c r="R18" s="1699"/>
      <c r="S18" s="1626"/>
    </row>
    <row r="19" spans="1:19" x14ac:dyDescent="0.35">
      <c r="A19" s="1800"/>
      <c r="B19" s="1801"/>
      <c r="C19" s="1802"/>
      <c r="D19" s="214"/>
      <c r="E19" s="379"/>
      <c r="F19" s="439"/>
      <c r="G19" s="379"/>
      <c r="H19" s="439"/>
      <c r="I19" s="379"/>
      <c r="J19" s="441"/>
      <c r="K19" s="379"/>
      <c r="L19" s="379"/>
      <c r="M19" s="379"/>
      <c r="N19" s="379"/>
      <c r="O19" s="379"/>
      <c r="P19" s="1253"/>
      <c r="Q19" s="1725" t="s">
        <v>12</v>
      </c>
      <c r="R19" s="1726"/>
      <c r="S19" s="227" t="s">
        <v>13</v>
      </c>
    </row>
    <row r="20" spans="1:19" x14ac:dyDescent="0.35">
      <c r="A20" s="288"/>
      <c r="B20" s="137"/>
      <c r="C20" s="386"/>
      <c r="D20" s="179"/>
      <c r="E20" s="1254"/>
      <c r="F20" s="1255"/>
      <c r="G20" s="1254"/>
      <c r="H20" s="1255"/>
      <c r="I20" s="1254"/>
      <c r="J20" s="1258"/>
      <c r="K20" s="1254"/>
      <c r="L20" s="1254"/>
      <c r="M20" s="1254"/>
      <c r="N20" s="1254"/>
      <c r="O20" s="1254"/>
      <c r="P20" s="1257"/>
      <c r="Q20" s="1986">
        <v>2000000</v>
      </c>
      <c r="R20" s="1987"/>
      <c r="S20" s="102"/>
    </row>
    <row r="21" spans="1:19" ht="21.75" thickBot="1" x14ac:dyDescent="0.4">
      <c r="A21" s="288"/>
      <c r="B21" s="137"/>
      <c r="C21" s="388"/>
      <c r="D21" s="179"/>
      <c r="E21" s="1254"/>
      <c r="F21" s="1255"/>
      <c r="G21" s="1254"/>
      <c r="H21" s="1255"/>
      <c r="I21" s="1254"/>
      <c r="J21" s="1258"/>
      <c r="K21" s="1254"/>
      <c r="L21" s="1254"/>
      <c r="M21" s="1254"/>
      <c r="N21" s="1254"/>
      <c r="O21" s="1254"/>
      <c r="P21" s="1257"/>
      <c r="Q21" s="1732" t="s">
        <v>396</v>
      </c>
      <c r="R21" s="1733"/>
      <c r="S21" s="591">
        <f>Q20+S20</f>
        <v>2000000</v>
      </c>
    </row>
    <row r="22" spans="1:19" ht="21.75" thickBot="1" x14ac:dyDescent="0.4">
      <c r="A22" s="1638"/>
      <c r="B22" s="1639"/>
      <c r="C22" s="1640"/>
      <c r="D22" s="180"/>
      <c r="E22" s="1288"/>
      <c r="F22" s="1289"/>
      <c r="G22" s="1288"/>
      <c r="H22" s="1289"/>
      <c r="I22" s="1288"/>
      <c r="J22" s="1290"/>
      <c r="K22" s="1288"/>
      <c r="L22" s="1288"/>
      <c r="M22" s="1288"/>
      <c r="N22" s="1288"/>
      <c r="O22" s="1288"/>
      <c r="P22" s="1291"/>
      <c r="Q22" s="1625" t="s">
        <v>585</v>
      </c>
      <c r="R22" s="1699"/>
      <c r="S22" s="1626"/>
    </row>
    <row r="23" spans="1:19" x14ac:dyDescent="0.35">
      <c r="A23" s="1622" t="s">
        <v>98</v>
      </c>
      <c r="B23" s="1623"/>
      <c r="C23" s="1624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856" t="s">
        <v>154</v>
      </c>
      <c r="R23" s="1857"/>
      <c r="S23" s="1858"/>
    </row>
    <row r="24" spans="1:19" x14ac:dyDescent="0.35">
      <c r="A24" s="1627" t="s">
        <v>519</v>
      </c>
      <c r="B24" s="1628"/>
      <c r="C24" s="1629"/>
      <c r="D24" s="185" t="s">
        <v>105</v>
      </c>
      <c r="E24" s="113">
        <f>SUM(E11:E22)</f>
        <v>4</v>
      </c>
      <c r="F24" s="113">
        <f>SUM(F11:F22)</f>
        <v>4</v>
      </c>
      <c r="G24" s="113">
        <f>SUM(G11:G22)</f>
        <v>14</v>
      </c>
      <c r="H24" s="113">
        <f t="shared" ref="H24:M24" si="0">SUM(H11:H22)</f>
        <v>4</v>
      </c>
      <c r="I24" s="113">
        <f t="shared" si="0"/>
        <v>4</v>
      </c>
      <c r="J24" s="113">
        <f t="shared" si="0"/>
        <v>14</v>
      </c>
      <c r="K24" s="113">
        <f t="shared" si="0"/>
        <v>4</v>
      </c>
      <c r="L24" s="113">
        <f t="shared" si="0"/>
        <v>4</v>
      </c>
      <c r="M24" s="113">
        <f t="shared" si="0"/>
        <v>14</v>
      </c>
      <c r="N24" s="113">
        <f>SUM(N11:N22)</f>
        <v>4</v>
      </c>
      <c r="O24" s="113">
        <f>SUM(O11:O22)</f>
        <v>4</v>
      </c>
      <c r="P24" s="114">
        <f>SUM(P11:P22)</f>
        <v>26</v>
      </c>
      <c r="Q24" s="1644" t="s">
        <v>155</v>
      </c>
      <c r="R24" s="1700"/>
      <c r="S24" s="1645"/>
    </row>
    <row r="25" spans="1:19" x14ac:dyDescent="0.35">
      <c r="A25" s="1630"/>
      <c r="B25" s="1631"/>
      <c r="C25" s="1632"/>
      <c r="D25" s="188" t="s">
        <v>106</v>
      </c>
      <c r="E25" s="115">
        <f>E24</f>
        <v>4</v>
      </c>
      <c r="F25" s="113">
        <f>SUM(E24:F24)</f>
        <v>8</v>
      </c>
      <c r="G25" s="113">
        <f>SUM(E24:G24)</f>
        <v>22</v>
      </c>
      <c r="H25" s="113">
        <f>SUM(E24:H24)</f>
        <v>26</v>
      </c>
      <c r="I25" s="113">
        <f>SUM(E24:I24)</f>
        <v>30</v>
      </c>
      <c r="J25" s="113">
        <f>SUM(E24:J24)</f>
        <v>44</v>
      </c>
      <c r="K25" s="113">
        <f>SUM(E24:K24)</f>
        <v>48</v>
      </c>
      <c r="L25" s="113">
        <f>SUM(E24:L24)</f>
        <v>52</v>
      </c>
      <c r="M25" s="113">
        <f>SUM(E24:M24)</f>
        <v>66</v>
      </c>
      <c r="N25" s="113">
        <f>SUM(E24:N24)</f>
        <v>70</v>
      </c>
      <c r="O25" s="113">
        <f>SUM(E24:O24)</f>
        <v>74</v>
      </c>
      <c r="P25" s="114">
        <f>SUM(E24:P24)</f>
        <v>100</v>
      </c>
      <c r="Q25" s="1633"/>
      <c r="R25" s="1892"/>
      <c r="S25" s="1634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697" t="s">
        <v>796</v>
      </c>
      <c r="R26" s="1805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211" t="s">
        <v>797</v>
      </c>
      <c r="R27" s="215"/>
      <c r="S27" s="1621"/>
    </row>
    <row r="28" spans="1:19" hidden="1" x14ac:dyDescent="0.35">
      <c r="Q28" s="1666" t="s">
        <v>711</v>
      </c>
      <c r="R28" s="1666"/>
      <c r="S28" s="1666"/>
    </row>
    <row r="29" spans="1:19" hidden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727</v>
      </c>
      <c r="R31" s="1978"/>
      <c r="S31" s="1978"/>
    </row>
    <row r="32" spans="1:19" hidden="1" x14ac:dyDescent="0.35"/>
    <row r="41" spans="1:19" hidden="1" x14ac:dyDescent="0.35"/>
    <row r="42" spans="1:19" ht="21.75" hidden="1" thickBot="1" x14ac:dyDescent="0.4"/>
    <row r="43" spans="1:19" ht="21.75" hidden="1" thickBot="1" x14ac:dyDescent="0.4">
      <c r="A43" s="1795" t="s">
        <v>101</v>
      </c>
      <c r="B43" s="1796"/>
      <c r="C43" s="1797"/>
      <c r="D43" s="1795" t="s">
        <v>103</v>
      </c>
      <c r="E43" s="1796"/>
      <c r="F43" s="1796"/>
      <c r="G43" s="1796"/>
      <c r="H43" s="1796"/>
      <c r="I43" s="1796"/>
      <c r="J43" s="1796"/>
      <c r="K43" s="1796"/>
      <c r="L43" s="1796"/>
      <c r="M43" s="1796"/>
      <c r="N43" s="1796"/>
      <c r="O43" s="1796"/>
      <c r="P43" s="1797"/>
      <c r="Q43" s="1988" t="s">
        <v>102</v>
      </c>
      <c r="R43" s="1988"/>
      <c r="S43" s="1989"/>
    </row>
    <row r="44" spans="1:19" hidden="1" x14ac:dyDescent="0.35">
      <c r="A44" s="1833" t="s">
        <v>256</v>
      </c>
      <c r="B44" s="1834"/>
      <c r="C44" s="1835"/>
      <c r="D44" s="1815"/>
      <c r="E44" s="1816"/>
      <c r="F44" s="1816"/>
      <c r="G44" s="1816"/>
      <c r="H44" s="1816"/>
      <c r="I44" s="1816"/>
      <c r="J44" s="1816"/>
      <c r="K44" s="1816"/>
      <c r="L44" s="1816"/>
      <c r="M44" s="1816"/>
      <c r="N44" s="1816"/>
      <c r="O44" s="1816"/>
      <c r="P44" s="1817"/>
      <c r="Q44" s="1665"/>
      <c r="R44" s="1666"/>
      <c r="S44" s="1667"/>
    </row>
    <row r="45" spans="1:19" hidden="1" x14ac:dyDescent="0.35">
      <c r="A45" s="1812" t="s">
        <v>257</v>
      </c>
      <c r="B45" s="1813"/>
      <c r="C45" s="1814"/>
      <c r="D45" s="1815"/>
      <c r="E45" s="1816"/>
      <c r="F45" s="1816"/>
      <c r="G45" s="1816"/>
      <c r="H45" s="1816"/>
      <c r="I45" s="1816"/>
      <c r="J45" s="1816"/>
      <c r="K45" s="1816"/>
      <c r="L45" s="1816"/>
      <c r="M45" s="1816"/>
      <c r="N45" s="1816"/>
      <c r="O45" s="1816"/>
      <c r="P45" s="1817"/>
      <c r="Q45" s="2421"/>
      <c r="R45" s="2422"/>
      <c r="S45" s="2423"/>
    </row>
    <row r="46" spans="1:19" hidden="1" x14ac:dyDescent="0.35">
      <c r="A46" s="1812" t="s">
        <v>258</v>
      </c>
      <c r="B46" s="1813"/>
      <c r="C46" s="1814"/>
      <c r="D46" s="1815"/>
      <c r="E46" s="1816"/>
      <c r="F46" s="1816"/>
      <c r="G46" s="1816"/>
      <c r="H46" s="1816"/>
      <c r="I46" s="1816"/>
      <c r="J46" s="1816"/>
      <c r="K46" s="1816"/>
      <c r="L46" s="1816"/>
      <c r="M46" s="1816"/>
      <c r="N46" s="1816"/>
      <c r="O46" s="1816"/>
      <c r="P46" s="1817"/>
      <c r="Q46" s="2418"/>
      <c r="R46" s="2419"/>
      <c r="S46" s="2420"/>
    </row>
    <row r="47" spans="1:19" ht="21.75" hidden="1" thickBot="1" x14ac:dyDescent="0.4">
      <c r="A47" s="1836"/>
      <c r="B47" s="1837"/>
      <c r="C47" s="1838"/>
      <c r="D47" s="1836"/>
      <c r="E47" s="1837"/>
      <c r="F47" s="1837"/>
      <c r="G47" s="1837"/>
      <c r="H47" s="1837"/>
      <c r="I47" s="1837"/>
      <c r="J47" s="1837"/>
      <c r="K47" s="1837"/>
      <c r="L47" s="1837"/>
      <c r="M47" s="1837"/>
      <c r="N47" s="1837"/>
      <c r="O47" s="1837"/>
      <c r="P47" s="1838"/>
      <c r="Q47" s="2402"/>
      <c r="R47" s="2114"/>
      <c r="S47" s="2115"/>
    </row>
    <row r="48" spans="1:19" hidden="1" x14ac:dyDescent="0.35"/>
    <row r="49" hidden="1" x14ac:dyDescent="0.35"/>
  </sheetData>
  <mergeCells count="57">
    <mergeCell ref="A46:C46"/>
    <mergeCell ref="D46:P46"/>
    <mergeCell ref="Q46:S46"/>
    <mergeCell ref="A44:C44"/>
    <mergeCell ref="D44:P44"/>
    <mergeCell ref="Q44:S44"/>
    <mergeCell ref="A45:C45"/>
    <mergeCell ref="D45:P45"/>
    <mergeCell ref="Q45:S45"/>
    <mergeCell ref="Q26:R26"/>
    <mergeCell ref="S26:S27"/>
    <mergeCell ref="D43:P43"/>
    <mergeCell ref="Q43:S43"/>
    <mergeCell ref="Q20:R20"/>
    <mergeCell ref="Q21:R21"/>
    <mergeCell ref="Q23:S23"/>
    <mergeCell ref="Q28:S28"/>
    <mergeCell ref="Q30:S30"/>
    <mergeCell ref="Q31:S31"/>
    <mergeCell ref="A12:C12"/>
    <mergeCell ref="A9:C10"/>
    <mergeCell ref="E9:P9"/>
    <mergeCell ref="A14:C14"/>
    <mergeCell ref="A1:S1"/>
    <mergeCell ref="A2:S2"/>
    <mergeCell ref="Q5:S5"/>
    <mergeCell ref="Q6:S6"/>
    <mergeCell ref="Q8:S8"/>
    <mergeCell ref="B3:S3"/>
    <mergeCell ref="B4:S4"/>
    <mergeCell ref="B5:P5"/>
    <mergeCell ref="A6:A8"/>
    <mergeCell ref="B6:P6"/>
    <mergeCell ref="B7:P7"/>
    <mergeCell ref="B8:P8"/>
    <mergeCell ref="A15:C15"/>
    <mergeCell ref="A17:C17"/>
    <mergeCell ref="A19:C19"/>
    <mergeCell ref="Q18:S18"/>
    <mergeCell ref="Q19:R19"/>
    <mergeCell ref="A18:C18"/>
    <mergeCell ref="A3:A4"/>
    <mergeCell ref="Q47:S47"/>
    <mergeCell ref="Q10:R10"/>
    <mergeCell ref="Q11:R11"/>
    <mergeCell ref="A13:C13"/>
    <mergeCell ref="A16:C16"/>
    <mergeCell ref="A47:C47"/>
    <mergeCell ref="D47:P47"/>
    <mergeCell ref="A26:C27"/>
    <mergeCell ref="A43:C43"/>
    <mergeCell ref="A23:C23"/>
    <mergeCell ref="A24:C25"/>
    <mergeCell ref="Q24:S24"/>
    <mergeCell ref="Q25:S25"/>
    <mergeCell ref="A22:C22"/>
    <mergeCell ref="Q22:S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landscape" r:id="rId1"/>
  <headerFooter scaleWithDoc="0" alignWithMargins="0">
    <oddHeader>&amp;R&amp;"Angsana New,ธรรมดา"&amp;18 45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7"/>
  <sheetViews>
    <sheetView view="pageLayout" topLeftCell="D1" zoomScale="70" zoomScaleNormal="70" zoomScalePageLayoutView="7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5.75" style="15" customWidth="1"/>
    <col min="3" max="3" width="34.25" style="15" customWidth="1"/>
    <col min="4" max="4" width="17.25" style="15" customWidth="1"/>
    <col min="5" max="10" width="3.625" style="15" customWidth="1"/>
    <col min="11" max="11" width="4" style="15" customWidth="1"/>
    <col min="12" max="12" width="4.125" style="15" bestFit="1" customWidth="1"/>
    <col min="13" max="13" width="4" style="15" bestFit="1" customWidth="1"/>
    <col min="14" max="14" width="3.875" style="15" bestFit="1" customWidth="1"/>
    <col min="15" max="15" width="3.625" style="15" customWidth="1"/>
    <col min="16" max="16" width="4.875" style="15" customWidth="1"/>
    <col min="17" max="17" width="8.75" style="15"/>
    <col min="18" max="18" width="30.5" style="15" customWidth="1"/>
    <col min="19" max="19" width="39.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870"/>
      <c r="C3" s="2424" t="s">
        <v>817</v>
      </c>
      <c r="D3" s="1678"/>
      <c r="E3" s="1678"/>
      <c r="F3" s="1678"/>
      <c r="G3" s="1678"/>
      <c r="H3" s="1678"/>
      <c r="I3" s="1678"/>
      <c r="J3" s="1678"/>
      <c r="K3" s="1678"/>
      <c r="L3" s="1678"/>
      <c r="M3" s="1678"/>
      <c r="N3" s="1678"/>
      <c r="O3" s="1678"/>
      <c r="P3" s="1678"/>
      <c r="Q3" s="1678"/>
      <c r="R3" s="1678"/>
      <c r="S3" s="1679"/>
    </row>
    <row r="4" spans="1:19" x14ac:dyDescent="0.35">
      <c r="A4" s="1673"/>
      <c r="B4" s="1925"/>
      <c r="C4" s="905" t="s">
        <v>819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289"/>
    </row>
    <row r="5" spans="1:19" ht="21.75" thickBot="1" x14ac:dyDescent="0.4">
      <c r="A5" s="1675"/>
      <c r="B5" s="1873"/>
      <c r="C5" s="2425" t="s">
        <v>818</v>
      </c>
      <c r="D5" s="1734"/>
      <c r="E5" s="1734"/>
      <c r="F5" s="1734"/>
      <c r="G5" s="1734"/>
      <c r="H5" s="1734"/>
      <c r="I5" s="1734"/>
      <c r="J5" s="1734"/>
      <c r="K5" s="1734"/>
      <c r="L5" s="1734"/>
      <c r="M5" s="1734"/>
      <c r="N5" s="1734"/>
      <c r="O5" s="1734"/>
      <c r="P5" s="1734"/>
      <c r="Q5" s="1734"/>
      <c r="R5" s="1734"/>
      <c r="S5" s="1735"/>
    </row>
    <row r="6" spans="1:19" x14ac:dyDescent="0.35">
      <c r="A6" s="87" t="s">
        <v>100</v>
      </c>
      <c r="B6" s="389"/>
      <c r="C6" s="1707" t="s">
        <v>1060</v>
      </c>
      <c r="D6" s="1707"/>
      <c r="E6" s="1707"/>
      <c r="F6" s="1707"/>
      <c r="G6" s="1707"/>
      <c r="H6" s="1707"/>
      <c r="I6" s="1707"/>
      <c r="J6" s="1707"/>
      <c r="K6" s="1707"/>
      <c r="L6" s="1707"/>
      <c r="M6" s="1707"/>
      <c r="N6" s="1707"/>
      <c r="O6" s="1707"/>
      <c r="P6" s="1694"/>
      <c r="Q6" s="1693" t="s">
        <v>586</v>
      </c>
      <c r="R6" s="1707"/>
      <c r="S6" s="1694"/>
    </row>
    <row r="7" spans="1:19" x14ac:dyDescent="0.35">
      <c r="A7" s="2426" t="s">
        <v>99</v>
      </c>
      <c r="B7" s="2427"/>
      <c r="C7" s="1651" t="s">
        <v>156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1695" t="s">
        <v>157</v>
      </c>
      <c r="R7" s="2033"/>
      <c r="S7" s="1696"/>
    </row>
    <row r="8" spans="1:19" x14ac:dyDescent="0.35">
      <c r="A8" s="2428"/>
      <c r="B8" s="2429"/>
      <c r="C8" s="1885" t="s">
        <v>158</v>
      </c>
      <c r="D8" s="1885"/>
      <c r="E8" s="1885"/>
      <c r="F8" s="1885"/>
      <c r="G8" s="1885"/>
      <c r="H8" s="1885"/>
      <c r="I8" s="1885"/>
      <c r="J8" s="1885"/>
      <c r="K8" s="1885"/>
      <c r="L8" s="1885"/>
      <c r="M8" s="1885"/>
      <c r="N8" s="1885"/>
      <c r="O8" s="1885"/>
      <c r="P8" s="1903"/>
      <c r="Q8" s="890" t="s">
        <v>616</v>
      </c>
      <c r="R8" s="458"/>
      <c r="S8" s="384"/>
    </row>
    <row r="9" spans="1:19" ht="21.75" thickBot="1" x14ac:dyDescent="0.4">
      <c r="A9" s="2430"/>
      <c r="B9" s="2431"/>
      <c r="C9" s="2025" t="s">
        <v>159</v>
      </c>
      <c r="D9" s="2025"/>
      <c r="E9" s="2026"/>
      <c r="F9" s="2026"/>
      <c r="G9" s="2026"/>
      <c r="H9" s="2026"/>
      <c r="I9" s="2026"/>
      <c r="J9" s="2026"/>
      <c r="K9" s="2026"/>
      <c r="L9" s="2026"/>
      <c r="M9" s="2026"/>
      <c r="N9" s="2026"/>
      <c r="O9" s="2026"/>
      <c r="P9" s="2026"/>
      <c r="Q9" s="1653" t="s">
        <v>93</v>
      </c>
      <c r="R9" s="1736"/>
      <c r="S9" s="1654"/>
    </row>
    <row r="10" spans="1:19" ht="21.75" thickBot="1" x14ac:dyDescent="0.4">
      <c r="A10" s="1655" t="s">
        <v>532</v>
      </c>
      <c r="B10" s="1656"/>
      <c r="C10" s="1865"/>
      <c r="D10" s="1036" t="s">
        <v>597</v>
      </c>
      <c r="E10" s="1660" t="s">
        <v>594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550</v>
      </c>
      <c r="R10" s="337"/>
      <c r="S10" s="338" t="s">
        <v>535</v>
      </c>
    </row>
    <row r="11" spans="1:19" x14ac:dyDescent="0.35">
      <c r="A11" s="1657"/>
      <c r="B11" s="1658"/>
      <c r="C11" s="1866"/>
      <c r="D11" s="178" t="s">
        <v>521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7" t="s">
        <v>11</v>
      </c>
      <c r="Q11" s="1356" t="s">
        <v>160</v>
      </c>
      <c r="R11" s="222"/>
      <c r="S11" s="501" t="s">
        <v>115</v>
      </c>
    </row>
    <row r="12" spans="1:19" x14ac:dyDescent="0.35">
      <c r="A12" s="1662" t="s">
        <v>161</v>
      </c>
      <c r="B12" s="1663"/>
      <c r="C12" s="1664"/>
      <c r="D12" s="212">
        <v>20</v>
      </c>
      <c r="E12" s="137"/>
      <c r="F12" s="696"/>
      <c r="G12" s="294">
        <v>10</v>
      </c>
      <c r="H12" s="1418">
        <v>10</v>
      </c>
      <c r="I12" s="434"/>
      <c r="J12" s="433"/>
      <c r="K12" s="434"/>
      <c r="L12" s="434"/>
      <c r="M12" s="434"/>
      <c r="N12" s="434"/>
      <c r="O12" s="434"/>
      <c r="P12" s="704"/>
      <c r="Q12" s="431" t="s">
        <v>997</v>
      </c>
      <c r="R12" s="505"/>
      <c r="S12" s="374" t="s">
        <v>144</v>
      </c>
    </row>
    <row r="13" spans="1:19" ht="21.75" thickBot="1" x14ac:dyDescent="0.4">
      <c r="A13" s="1641" t="s">
        <v>162</v>
      </c>
      <c r="B13" s="1642"/>
      <c r="C13" s="1643"/>
      <c r="D13" s="213">
        <v>20</v>
      </c>
      <c r="E13" s="379"/>
      <c r="F13" s="296">
        <v>5</v>
      </c>
      <c r="G13" s="378">
        <v>5</v>
      </c>
      <c r="H13" s="1413">
        <v>5</v>
      </c>
      <c r="I13" s="378">
        <v>5</v>
      </c>
      <c r="J13" s="1315"/>
      <c r="K13" s="1312"/>
      <c r="L13" s="1312"/>
      <c r="M13" s="1312"/>
      <c r="N13" s="1312"/>
      <c r="O13" s="1312"/>
      <c r="P13" s="1316"/>
      <c r="Q13" s="431" t="s">
        <v>996</v>
      </c>
      <c r="R13" s="505"/>
      <c r="S13" s="374"/>
    </row>
    <row r="14" spans="1:19" ht="21.75" thickBot="1" x14ac:dyDescent="0.4">
      <c r="A14" s="2432" t="s">
        <v>163</v>
      </c>
      <c r="B14" s="2433"/>
      <c r="C14" s="2434"/>
      <c r="D14" s="214"/>
      <c r="E14" s="379"/>
      <c r="F14" s="439"/>
      <c r="G14" s="379"/>
      <c r="H14" s="439"/>
      <c r="I14" s="379"/>
      <c r="J14" s="441"/>
      <c r="K14" s="379"/>
      <c r="L14" s="379"/>
      <c r="M14" s="379"/>
      <c r="N14" s="379"/>
      <c r="O14" s="379"/>
      <c r="P14" s="1253"/>
      <c r="Q14" s="336" t="s">
        <v>541</v>
      </c>
      <c r="R14" s="337"/>
      <c r="S14" s="506"/>
    </row>
    <row r="15" spans="1:19" x14ac:dyDescent="0.35">
      <c r="A15" s="390" t="s">
        <v>164</v>
      </c>
      <c r="B15" s="391"/>
      <c r="C15" s="392"/>
      <c r="D15" s="214">
        <v>20</v>
      </c>
      <c r="E15" s="296">
        <v>5</v>
      </c>
      <c r="F15" s="1416">
        <v>5</v>
      </c>
      <c r="G15" s="296">
        <v>5</v>
      </c>
      <c r="H15" s="1416">
        <v>5</v>
      </c>
      <c r="I15" s="379"/>
      <c r="J15" s="441"/>
      <c r="K15" s="379"/>
      <c r="L15" s="379"/>
      <c r="M15" s="379"/>
      <c r="N15" s="379"/>
      <c r="O15" s="379"/>
      <c r="P15" s="1253"/>
      <c r="Q15" s="135" t="s">
        <v>18</v>
      </c>
      <c r="R15" s="1376"/>
      <c r="S15" s="201"/>
    </row>
    <row r="16" spans="1:19" ht="21.75" thickBot="1" x14ac:dyDescent="0.4">
      <c r="A16" s="1385" t="s">
        <v>165</v>
      </c>
      <c r="B16" s="1386"/>
      <c r="C16" s="1387"/>
      <c r="D16" s="214"/>
      <c r="E16" s="379"/>
      <c r="F16" s="439"/>
      <c r="G16" s="379"/>
      <c r="H16" s="439"/>
      <c r="I16" s="379"/>
      <c r="J16" s="441"/>
      <c r="K16" s="379"/>
      <c r="L16" s="379"/>
      <c r="M16" s="379"/>
      <c r="N16" s="379"/>
      <c r="O16" s="379"/>
      <c r="P16" s="1253"/>
      <c r="Q16" s="89"/>
      <c r="R16" s="90"/>
      <c r="S16" s="91"/>
    </row>
    <row r="17" spans="1:19" ht="21.75" thickBot="1" x14ac:dyDescent="0.4">
      <c r="A17" s="1385" t="s">
        <v>166</v>
      </c>
      <c r="B17" s="1386"/>
      <c r="C17" s="1387"/>
      <c r="D17" s="214">
        <v>10</v>
      </c>
      <c r="E17" s="381"/>
      <c r="F17" s="1249"/>
      <c r="G17" s="296">
        <v>3.33</v>
      </c>
      <c r="H17" s="296">
        <v>3.33</v>
      </c>
      <c r="I17" s="296">
        <v>3.33</v>
      </c>
      <c r="J17" s="1412"/>
      <c r="K17" s="381"/>
      <c r="L17" s="381"/>
      <c r="M17" s="381"/>
      <c r="N17" s="381"/>
      <c r="O17" s="381"/>
      <c r="P17" s="1246"/>
      <c r="Q17" s="336" t="s">
        <v>542</v>
      </c>
      <c r="R17" s="337"/>
      <c r="S17" s="506"/>
    </row>
    <row r="18" spans="1:19" x14ac:dyDescent="0.35">
      <c r="A18" s="1385" t="s">
        <v>168</v>
      </c>
      <c r="B18" s="1386"/>
      <c r="C18" s="1387"/>
      <c r="D18" s="214">
        <v>10</v>
      </c>
      <c r="E18" s="379"/>
      <c r="F18" s="439"/>
      <c r="G18" s="296">
        <v>3.33</v>
      </c>
      <c r="H18" s="296">
        <v>3.33</v>
      </c>
      <c r="I18" s="296">
        <v>3.33</v>
      </c>
      <c r="J18" s="441"/>
      <c r="K18" s="379"/>
      <c r="L18" s="379"/>
      <c r="M18" s="379"/>
      <c r="N18" s="379"/>
      <c r="O18" s="379"/>
      <c r="P18" s="1253"/>
      <c r="Q18" s="135" t="s">
        <v>167</v>
      </c>
      <c r="R18" s="222"/>
      <c r="S18" s="201"/>
    </row>
    <row r="19" spans="1:19" ht="21.75" thickBot="1" x14ac:dyDescent="0.4">
      <c r="A19" s="393" t="s">
        <v>169</v>
      </c>
      <c r="B19" s="394"/>
      <c r="C19" s="395"/>
      <c r="D19" s="214"/>
      <c r="E19" s="379"/>
      <c r="F19" s="439"/>
      <c r="G19" s="379"/>
      <c r="H19" s="439"/>
      <c r="I19" s="379"/>
      <c r="J19" s="441"/>
      <c r="K19" s="379"/>
      <c r="L19" s="379"/>
      <c r="M19" s="379"/>
      <c r="N19" s="379"/>
      <c r="O19" s="379"/>
      <c r="P19" s="1253"/>
      <c r="Q19" s="89"/>
      <c r="R19" s="90"/>
      <c r="S19" s="91"/>
    </row>
    <row r="20" spans="1:19" ht="21.75" thickBot="1" x14ac:dyDescent="0.4">
      <c r="A20" s="396" t="s">
        <v>395</v>
      </c>
      <c r="B20" s="397"/>
      <c r="C20" s="398"/>
      <c r="D20" s="214">
        <v>10</v>
      </c>
      <c r="E20" s="379"/>
      <c r="F20" s="439"/>
      <c r="G20" s="296">
        <v>5</v>
      </c>
      <c r="H20" s="1416">
        <v>5</v>
      </c>
      <c r="I20" s="379"/>
      <c r="J20" s="441"/>
      <c r="K20" s="379"/>
      <c r="L20" s="379"/>
      <c r="M20" s="379"/>
      <c r="N20" s="379"/>
      <c r="O20" s="379"/>
      <c r="P20" s="1253"/>
      <c r="Q20" s="1625" t="s">
        <v>537</v>
      </c>
      <c r="R20" s="1699"/>
      <c r="S20" s="1626"/>
    </row>
    <row r="21" spans="1:19" x14ac:dyDescent="0.35">
      <c r="A21" s="2435" t="s">
        <v>394</v>
      </c>
      <c r="B21" s="2436"/>
      <c r="C21" s="2437"/>
      <c r="D21" s="179"/>
      <c r="E21" s="1254"/>
      <c r="F21" s="1255"/>
      <c r="G21" s="1232"/>
      <c r="H21" s="1233"/>
      <c r="I21" s="1254"/>
      <c r="J21" s="1258"/>
      <c r="K21" s="1254"/>
      <c r="L21" s="1254"/>
      <c r="M21" s="1254"/>
      <c r="N21" s="1254"/>
      <c r="O21" s="1254"/>
      <c r="P21" s="1257"/>
      <c r="Q21" s="1725" t="s">
        <v>12</v>
      </c>
      <c r="R21" s="1726"/>
      <c r="S21" s="227" t="s">
        <v>13</v>
      </c>
    </row>
    <row r="22" spans="1:19" x14ac:dyDescent="0.35">
      <c r="A22" s="1635" t="s">
        <v>170</v>
      </c>
      <c r="B22" s="1636"/>
      <c r="C22" s="1637"/>
      <c r="D22" s="179">
        <v>10</v>
      </c>
      <c r="E22" s="1254"/>
      <c r="F22" s="1255"/>
      <c r="G22" s="1254"/>
      <c r="H22" s="1255"/>
      <c r="I22" s="1254"/>
      <c r="J22" s="1258"/>
      <c r="K22" s="1254"/>
      <c r="L22" s="1254"/>
      <c r="M22" s="1254"/>
      <c r="N22" s="1254"/>
      <c r="O22" s="1254"/>
      <c r="P22" s="1419">
        <v>10</v>
      </c>
      <c r="Q22" s="1377"/>
      <c r="R22" s="1372"/>
      <c r="S22" s="102"/>
    </row>
    <row r="23" spans="1:19" x14ac:dyDescent="0.35">
      <c r="A23" s="1800"/>
      <c r="B23" s="1801"/>
      <c r="C23" s="1802"/>
      <c r="D23" s="179"/>
      <c r="E23" s="1254"/>
      <c r="F23" s="1255"/>
      <c r="G23" s="1254"/>
      <c r="H23" s="1255"/>
      <c r="I23" s="1254"/>
      <c r="J23" s="1258"/>
      <c r="K23" s="1254"/>
      <c r="L23" s="1254"/>
      <c r="M23" s="1254"/>
      <c r="N23" s="1254"/>
      <c r="O23" s="1254"/>
      <c r="P23" s="1257"/>
      <c r="Q23" s="1986">
        <v>30000</v>
      </c>
      <c r="R23" s="1987"/>
      <c r="S23" s="102"/>
    </row>
    <row r="24" spans="1:19" ht="21.75" thickBot="1" x14ac:dyDescent="0.4">
      <c r="A24" s="1638"/>
      <c r="B24" s="1639"/>
      <c r="C24" s="1640"/>
      <c r="D24" s="180"/>
      <c r="E24" s="1288"/>
      <c r="F24" s="1289"/>
      <c r="G24" s="1288"/>
      <c r="H24" s="1289"/>
      <c r="I24" s="1288"/>
      <c r="J24" s="1290"/>
      <c r="K24" s="1288"/>
      <c r="L24" s="1288"/>
      <c r="M24" s="1288"/>
      <c r="N24" s="1288"/>
      <c r="O24" s="1288"/>
      <c r="P24" s="1291"/>
      <c r="Q24" s="1732" t="s">
        <v>636</v>
      </c>
      <c r="R24" s="1733"/>
      <c r="S24" s="728">
        <v>30000</v>
      </c>
    </row>
    <row r="25" spans="1:19" ht="21.75" thickBot="1" x14ac:dyDescent="0.4">
      <c r="A25" s="1622" t="s">
        <v>98</v>
      </c>
      <c r="B25" s="1623"/>
      <c r="C25" s="1624"/>
      <c r="D25" s="108">
        <f>SUM(D12:D24)</f>
        <v>100</v>
      </c>
      <c r="E25" s="109"/>
      <c r="F25" s="110"/>
      <c r="G25" s="109"/>
      <c r="H25" s="110"/>
      <c r="I25" s="109"/>
      <c r="J25" s="110"/>
      <c r="K25" s="111"/>
      <c r="L25" s="111"/>
      <c r="M25" s="111"/>
      <c r="N25" s="111"/>
      <c r="O25" s="111"/>
      <c r="P25" s="112"/>
      <c r="Q25" s="1625" t="s">
        <v>585</v>
      </c>
      <c r="R25" s="1699"/>
      <c r="S25" s="1626"/>
    </row>
    <row r="26" spans="1:19" x14ac:dyDescent="0.35">
      <c r="A26" s="1627" t="s">
        <v>519</v>
      </c>
      <c r="B26" s="1628"/>
      <c r="C26" s="1629"/>
      <c r="D26" s="185" t="s">
        <v>105</v>
      </c>
      <c r="E26" s="113">
        <v>5</v>
      </c>
      <c r="F26" s="113">
        <v>10</v>
      </c>
      <c r="G26" s="113">
        <f>SUM(G12:G24)</f>
        <v>31.659999999999997</v>
      </c>
      <c r="H26" s="113">
        <f>SUM(H12:H24)</f>
        <v>31.659999999999997</v>
      </c>
      <c r="I26" s="113">
        <f t="shared" ref="I26:P26" si="0">SUM(I12:I24)</f>
        <v>11.66</v>
      </c>
      <c r="J26" s="113">
        <f t="shared" si="0"/>
        <v>0</v>
      </c>
      <c r="K26" s="113">
        <f t="shared" si="0"/>
        <v>0</v>
      </c>
      <c r="L26" s="113">
        <f t="shared" si="0"/>
        <v>0</v>
      </c>
      <c r="M26" s="113">
        <f t="shared" si="0"/>
        <v>0</v>
      </c>
      <c r="N26" s="113">
        <f t="shared" si="0"/>
        <v>0</v>
      </c>
      <c r="O26" s="113">
        <f t="shared" si="0"/>
        <v>0</v>
      </c>
      <c r="P26" s="114">
        <f t="shared" si="0"/>
        <v>10</v>
      </c>
      <c r="Q26" s="1644" t="s">
        <v>171</v>
      </c>
      <c r="R26" s="1700"/>
      <c r="S26" s="1645"/>
    </row>
    <row r="27" spans="1:19" x14ac:dyDescent="0.35">
      <c r="A27" s="1630"/>
      <c r="B27" s="1631"/>
      <c r="C27" s="1632"/>
      <c r="D27" s="188" t="s">
        <v>106</v>
      </c>
      <c r="E27" s="115">
        <v>15</v>
      </c>
      <c r="F27" s="113">
        <f>SUM(E26:F26)</f>
        <v>15</v>
      </c>
      <c r="G27" s="113">
        <f>SUM(E26:G26)</f>
        <v>46.66</v>
      </c>
      <c r="H27" s="113">
        <f>SUM(E26:H26)</f>
        <v>78.319999999999993</v>
      </c>
      <c r="I27" s="113">
        <f>SUM(E26:I26)</f>
        <v>89.97999999999999</v>
      </c>
      <c r="J27" s="113">
        <f>SUM(E26:J26)</f>
        <v>89.97999999999999</v>
      </c>
      <c r="K27" s="113">
        <f>SUM(E26:K26)</f>
        <v>89.97999999999999</v>
      </c>
      <c r="L27" s="113">
        <f>SUM(E26:L26)</f>
        <v>89.97999999999999</v>
      </c>
      <c r="M27" s="113">
        <f>SUM(E26:M26)</f>
        <v>89.97999999999999</v>
      </c>
      <c r="N27" s="113">
        <f>SUM(E26:N26)</f>
        <v>89.97999999999999</v>
      </c>
      <c r="O27" s="113">
        <f>SUM(E26:O26)</f>
        <v>89.97999999999999</v>
      </c>
      <c r="P27" s="114">
        <f>SUM(E26:P26)</f>
        <v>99.97999999999999</v>
      </c>
      <c r="Q27" s="2438" t="s">
        <v>172</v>
      </c>
      <c r="R27" s="2439"/>
      <c r="S27" s="2440"/>
    </row>
    <row r="28" spans="1:19" x14ac:dyDescent="0.35">
      <c r="A28" s="1614" t="s">
        <v>522</v>
      </c>
      <c r="B28" s="1615"/>
      <c r="C28" s="1616"/>
      <c r="D28" s="190" t="s">
        <v>105</v>
      </c>
      <c r="E28" s="116"/>
      <c r="F28" s="117"/>
      <c r="G28" s="116"/>
      <c r="H28" s="117"/>
      <c r="I28" s="116"/>
      <c r="J28" s="117"/>
      <c r="K28" s="118"/>
      <c r="L28" s="118"/>
      <c r="M28" s="118"/>
      <c r="N28" s="118"/>
      <c r="O28" s="118"/>
      <c r="P28" s="119"/>
      <c r="Q28" s="1791" t="s">
        <v>617</v>
      </c>
      <c r="R28" s="2142"/>
      <c r="S28" s="1620">
        <f>P29</f>
        <v>0</v>
      </c>
    </row>
    <row r="29" spans="1:19" ht="21.75" thickBot="1" x14ac:dyDescent="0.4">
      <c r="A29" s="1617"/>
      <c r="B29" s="1618"/>
      <c r="C29" s="1619"/>
      <c r="D29" s="195" t="s">
        <v>109</v>
      </c>
      <c r="E29" s="120">
        <f>E28</f>
        <v>0</v>
      </c>
      <c r="F29" s="121">
        <f>SUM(E28:F28)</f>
        <v>0</v>
      </c>
      <c r="G29" s="121">
        <f>SUM(E28:G28)</f>
        <v>0</v>
      </c>
      <c r="H29" s="121">
        <f>SUM(E28:H28)</f>
        <v>0</v>
      </c>
      <c r="I29" s="121">
        <f>SUM(E28:I28)</f>
        <v>0</v>
      </c>
      <c r="J29" s="121">
        <f>SUM(E28:J28)</f>
        <v>0</v>
      </c>
      <c r="K29" s="121">
        <f>SUM(E28:K28)</f>
        <v>0</v>
      </c>
      <c r="L29" s="121">
        <f>SUM(E28:L28)</f>
        <v>0</v>
      </c>
      <c r="M29" s="121">
        <f>SUM(E28:M28)</f>
        <v>0</v>
      </c>
      <c r="N29" s="121">
        <f>SUM(E28:N28)</f>
        <v>0</v>
      </c>
      <c r="O29" s="121">
        <f>SUM(E28:O28)</f>
        <v>0</v>
      </c>
      <c r="P29" s="122">
        <f>SUM(E28:P28)</f>
        <v>0</v>
      </c>
      <c r="Q29" s="2082"/>
      <c r="R29" s="2083"/>
      <c r="S29" s="1621"/>
    </row>
    <row r="30" spans="1:19" x14ac:dyDescent="0.35">
      <c r="Q30" s="1666"/>
      <c r="R30" s="1666"/>
      <c r="S30" s="1666"/>
    </row>
    <row r="31" spans="1:19" x14ac:dyDescent="0.35">
      <c r="Q31" s="447"/>
      <c r="R31" s="729"/>
      <c r="S31" s="287"/>
    </row>
    <row r="32" spans="1:19" x14ac:dyDescent="0.35">
      <c r="Q32" s="1739"/>
      <c r="R32" s="1739"/>
      <c r="S32" s="1739"/>
    </row>
    <row r="33" spans="1:19" x14ac:dyDescent="0.35">
      <c r="Q33" s="1978"/>
      <c r="R33" s="1978"/>
      <c r="S33" s="1978"/>
    </row>
    <row r="38" spans="1:19" ht="24" hidden="1" x14ac:dyDescent="0.55000000000000004"/>
    <row r="39" spans="1:19" ht="21.75" hidden="1" thickBot="1" x14ac:dyDescent="0.4">
      <c r="A39" s="1795" t="s">
        <v>101</v>
      </c>
      <c r="B39" s="1796"/>
      <c r="C39" s="1797"/>
      <c r="D39" s="1795" t="s">
        <v>103</v>
      </c>
      <c r="E39" s="1796"/>
      <c r="F39" s="1796"/>
      <c r="G39" s="1796"/>
      <c r="H39" s="1796"/>
      <c r="I39" s="1796"/>
      <c r="J39" s="1796"/>
      <c r="K39" s="1796"/>
      <c r="L39" s="1796"/>
      <c r="M39" s="1796"/>
      <c r="N39" s="1796"/>
      <c r="O39" s="1796"/>
      <c r="P39" s="1797"/>
    </row>
    <row r="40" spans="1:19" ht="21.75" hidden="1" thickBot="1" x14ac:dyDescent="0.4">
      <c r="A40" s="1833" t="s">
        <v>173</v>
      </c>
      <c r="B40" s="1834"/>
      <c r="C40" s="1835"/>
      <c r="D40" s="1815"/>
      <c r="E40" s="1816"/>
      <c r="F40" s="1816"/>
      <c r="G40" s="1816"/>
      <c r="H40" s="1816"/>
      <c r="I40" s="1816"/>
      <c r="J40" s="1816"/>
      <c r="K40" s="1816"/>
      <c r="L40" s="1816"/>
      <c r="M40" s="1816"/>
      <c r="N40" s="1816"/>
      <c r="O40" s="1816"/>
      <c r="P40" s="1817"/>
      <c r="Q40" s="1988" t="s">
        <v>102</v>
      </c>
      <c r="R40" s="1988"/>
      <c r="S40" s="1989"/>
    </row>
    <row r="41" spans="1:19" hidden="1" x14ac:dyDescent="0.35">
      <c r="A41" s="1812" t="s">
        <v>174</v>
      </c>
      <c r="B41" s="1813"/>
      <c r="C41" s="1814"/>
      <c r="D41" s="1815"/>
      <c r="E41" s="1816"/>
      <c r="F41" s="1816"/>
      <c r="G41" s="1816"/>
      <c r="H41" s="1816"/>
      <c r="I41" s="1816"/>
      <c r="J41" s="1816"/>
      <c r="K41" s="1816"/>
      <c r="L41" s="1816"/>
      <c r="M41" s="1816"/>
      <c r="N41" s="1816"/>
      <c r="O41" s="1816"/>
      <c r="P41" s="1817"/>
      <c r="Q41" s="1420"/>
      <c r="R41" s="1421"/>
      <c r="S41" s="1422"/>
    </row>
    <row r="42" spans="1:19" ht="21.75" hidden="1" thickBot="1" x14ac:dyDescent="0.4">
      <c r="A42" s="1893" t="s">
        <v>175</v>
      </c>
      <c r="B42" s="1894"/>
      <c r="C42" s="1993"/>
      <c r="D42" s="1836"/>
      <c r="E42" s="1837"/>
      <c r="F42" s="1837"/>
      <c r="G42" s="1837"/>
      <c r="H42" s="1837"/>
      <c r="I42" s="1837"/>
      <c r="J42" s="1837"/>
      <c r="K42" s="1837"/>
      <c r="L42" s="1837"/>
      <c r="M42" s="1837"/>
      <c r="N42" s="1837"/>
      <c r="O42" s="1837"/>
      <c r="P42" s="1838"/>
      <c r="Q42" s="399"/>
      <c r="R42" s="400"/>
      <c r="S42" s="401"/>
    </row>
    <row r="43" spans="1:19" ht="24.75" hidden="1" thickBot="1" x14ac:dyDescent="0.6">
      <c r="Q43" s="402"/>
      <c r="R43" s="403"/>
      <c r="S43" s="404"/>
    </row>
    <row r="44" spans="1:19" ht="24" hidden="1" x14ac:dyDescent="0.55000000000000004"/>
    <row r="45" spans="1:19" ht="24" hidden="1" x14ac:dyDescent="0.55000000000000004"/>
    <row r="46" spans="1:19" ht="24" hidden="1" x14ac:dyDescent="0.55000000000000004"/>
    <row r="47" spans="1:19" ht="24" hidden="1" x14ac:dyDescent="0.55000000000000004"/>
  </sheetData>
  <mergeCells count="46">
    <mergeCell ref="Q32:S32"/>
    <mergeCell ref="Q33:S33"/>
    <mergeCell ref="A42:C42"/>
    <mergeCell ref="D42:P42"/>
    <mergeCell ref="A39:C39"/>
    <mergeCell ref="D39:P39"/>
    <mergeCell ref="Q40:S40"/>
    <mergeCell ref="A40:C40"/>
    <mergeCell ref="D40:P40"/>
    <mergeCell ref="A41:C41"/>
    <mergeCell ref="D41:P41"/>
    <mergeCell ref="Q24:R24"/>
    <mergeCell ref="A24:C24"/>
    <mergeCell ref="Q25:S25"/>
    <mergeCell ref="A25:C25"/>
    <mergeCell ref="Q30:S30"/>
    <mergeCell ref="Q26:S26"/>
    <mergeCell ref="A28:C29"/>
    <mergeCell ref="A26:C27"/>
    <mergeCell ref="Q27:S27"/>
    <mergeCell ref="Q28:R29"/>
    <mergeCell ref="S28:S29"/>
    <mergeCell ref="Q20:S20"/>
    <mergeCell ref="Q21:R21"/>
    <mergeCell ref="A22:C22"/>
    <mergeCell ref="Q23:R23"/>
    <mergeCell ref="A21:C21"/>
    <mergeCell ref="A23:C23"/>
    <mergeCell ref="A12:C12"/>
    <mergeCell ref="A13:C13"/>
    <mergeCell ref="A10:C11"/>
    <mergeCell ref="E10:P10"/>
    <mergeCell ref="A14:C14"/>
    <mergeCell ref="C6:P6"/>
    <mergeCell ref="Q6:S6"/>
    <mergeCell ref="A7:B9"/>
    <mergeCell ref="C7:P7"/>
    <mergeCell ref="Q7:S7"/>
    <mergeCell ref="C8:P8"/>
    <mergeCell ref="C9:P9"/>
    <mergeCell ref="Q9:S9"/>
    <mergeCell ref="A1:S1"/>
    <mergeCell ref="A2:S2"/>
    <mergeCell ref="C3:S3"/>
    <mergeCell ref="C5:S5"/>
    <mergeCell ref="A3:B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46</oddHead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S34"/>
  <sheetViews>
    <sheetView view="pageLayout" zoomScale="80" zoomScaleNormal="80" zoomScalePageLayoutView="8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5.75" style="15" customWidth="1"/>
    <col min="3" max="3" width="30.625" style="15" customWidth="1"/>
    <col min="4" max="4" width="15.375" style="15" bestFit="1" customWidth="1"/>
    <col min="5" max="5" width="4.25" style="15" bestFit="1" customWidth="1"/>
    <col min="6" max="6" width="4.375" style="15" bestFit="1" customWidth="1"/>
    <col min="7" max="7" width="4" style="15" bestFit="1" customWidth="1"/>
    <col min="8" max="8" width="4.25" style="15" bestFit="1" customWidth="1"/>
    <col min="9" max="9" width="4.375" style="15" bestFit="1" customWidth="1"/>
    <col min="10" max="10" width="4.25" style="15" bestFit="1" customWidth="1"/>
    <col min="11" max="11" width="4.875" style="15" bestFit="1" customWidth="1"/>
    <col min="12" max="12" width="4.375" style="15" bestFit="1" customWidth="1"/>
    <col min="13" max="16" width="4.25" style="15" bestFit="1" customWidth="1"/>
    <col min="17" max="17" width="8.75" style="15"/>
    <col min="18" max="18" width="29.125" style="15" customWidth="1"/>
    <col min="19" max="19" width="15" style="15" bestFit="1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672"/>
      <c r="C3" s="2441" t="s">
        <v>392</v>
      </c>
      <c r="D3" s="2441"/>
      <c r="E3" s="2441"/>
      <c r="F3" s="2441"/>
      <c r="G3" s="2441"/>
      <c r="H3" s="2441"/>
      <c r="I3" s="2441"/>
      <c r="J3" s="2441"/>
      <c r="K3" s="2441"/>
      <c r="L3" s="2441"/>
      <c r="M3" s="2441"/>
      <c r="N3" s="2441"/>
      <c r="O3" s="2441"/>
      <c r="P3" s="2441"/>
      <c r="Q3" s="2441"/>
      <c r="R3" s="2441"/>
      <c r="S3" s="2442"/>
    </row>
    <row r="4" spans="1:19" x14ac:dyDescent="0.35">
      <c r="A4" s="1673"/>
      <c r="B4" s="1674"/>
      <c r="C4" s="901" t="s">
        <v>203</v>
      </c>
      <c r="D4" s="292"/>
      <c r="E4" s="292"/>
      <c r="F4" s="292"/>
      <c r="G4" s="292"/>
      <c r="H4" s="292"/>
      <c r="I4" s="292"/>
      <c r="J4" s="292"/>
      <c r="K4" s="292"/>
      <c r="L4" s="292"/>
      <c r="M4" s="292"/>
      <c r="N4" s="292"/>
      <c r="O4" s="292"/>
      <c r="P4" s="292"/>
      <c r="Q4" s="292"/>
      <c r="R4" s="292"/>
      <c r="S4" s="293"/>
    </row>
    <row r="5" spans="1:19" ht="21.75" thickBot="1" x14ac:dyDescent="0.4">
      <c r="A5" s="1673"/>
      <c r="B5" s="1674"/>
      <c r="C5" s="763"/>
      <c r="D5" s="331"/>
      <c r="E5" s="331"/>
      <c r="F5" s="331"/>
      <c r="G5" s="331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2"/>
    </row>
    <row r="6" spans="1:19" x14ac:dyDescent="0.35">
      <c r="A6" s="87" t="s">
        <v>100</v>
      </c>
      <c r="B6" s="389"/>
      <c r="C6" s="1707" t="s">
        <v>1061</v>
      </c>
      <c r="D6" s="1707"/>
      <c r="E6" s="1707"/>
      <c r="F6" s="1707"/>
      <c r="G6" s="1707"/>
      <c r="H6" s="1707"/>
      <c r="I6" s="1707"/>
      <c r="J6" s="1707"/>
      <c r="K6" s="1707"/>
      <c r="L6" s="1707"/>
      <c r="M6" s="1707"/>
      <c r="N6" s="1707"/>
      <c r="O6" s="1707"/>
      <c r="P6" s="1694"/>
      <c r="Q6" s="1747" t="s">
        <v>586</v>
      </c>
      <c r="R6" s="1748"/>
      <c r="S6" s="1749"/>
    </row>
    <row r="7" spans="1:19" x14ac:dyDescent="0.35">
      <c r="A7" s="2426" t="s">
        <v>99</v>
      </c>
      <c r="B7" s="2427"/>
      <c r="C7" s="2443" t="s">
        <v>204</v>
      </c>
      <c r="D7" s="2444"/>
      <c r="E7" s="2444"/>
      <c r="F7" s="2444"/>
      <c r="G7" s="2444"/>
      <c r="H7" s="2444"/>
      <c r="I7" s="2444"/>
      <c r="J7" s="2444"/>
      <c r="K7" s="2444"/>
      <c r="L7" s="2444"/>
      <c r="M7" s="2444"/>
      <c r="N7" s="2444"/>
      <c r="O7" s="2444"/>
      <c r="P7" s="2445"/>
      <c r="Q7" s="1788" t="s">
        <v>205</v>
      </c>
      <c r="R7" s="1789"/>
      <c r="S7" s="1790"/>
    </row>
    <row r="8" spans="1:19" x14ac:dyDescent="0.35">
      <c r="A8" s="2428"/>
      <c r="B8" s="2429"/>
      <c r="C8" s="1772" t="s">
        <v>206</v>
      </c>
      <c r="D8" s="1772"/>
      <c r="E8" s="1772"/>
      <c r="F8" s="1772"/>
      <c r="G8" s="1772"/>
      <c r="H8" s="1772"/>
      <c r="I8" s="1772"/>
      <c r="J8" s="1772"/>
      <c r="K8" s="1772"/>
      <c r="L8" s="1772"/>
      <c r="M8" s="1772"/>
      <c r="N8" s="1772"/>
      <c r="O8" s="1772"/>
      <c r="P8" s="1773"/>
      <c r="Q8" s="341" t="s">
        <v>616</v>
      </c>
      <c r="R8" s="96"/>
      <c r="S8" s="97"/>
    </row>
    <row r="9" spans="1:19" ht="21.75" thickBot="1" x14ac:dyDescent="0.4">
      <c r="A9" s="2430"/>
      <c r="B9" s="2431"/>
      <c r="C9" s="2387" t="s">
        <v>207</v>
      </c>
      <c r="D9" s="2387"/>
      <c r="E9" s="1742"/>
      <c r="F9" s="1742"/>
      <c r="G9" s="1742"/>
      <c r="H9" s="1742"/>
      <c r="I9" s="1742"/>
      <c r="J9" s="1742"/>
      <c r="K9" s="1742"/>
      <c r="L9" s="1742"/>
      <c r="M9" s="1742"/>
      <c r="N9" s="1742"/>
      <c r="O9" s="1742"/>
      <c r="P9" s="1742"/>
      <c r="Q9" s="1653" t="s">
        <v>93</v>
      </c>
      <c r="R9" s="1736"/>
      <c r="S9" s="1654"/>
    </row>
    <row r="10" spans="1:19" ht="21.75" thickBot="1" x14ac:dyDescent="0.4">
      <c r="A10" s="1655" t="s">
        <v>532</v>
      </c>
      <c r="B10" s="1656"/>
      <c r="C10" s="1656"/>
      <c r="D10" s="216" t="s">
        <v>597</v>
      </c>
      <c r="E10" s="1660" t="s">
        <v>594</v>
      </c>
      <c r="F10" s="1660"/>
      <c r="G10" s="1660"/>
      <c r="H10" s="1660"/>
      <c r="I10" s="1660"/>
      <c r="J10" s="1660"/>
      <c r="K10" s="1660"/>
      <c r="L10" s="1660"/>
      <c r="M10" s="1660"/>
      <c r="N10" s="1660"/>
      <c r="O10" s="1660"/>
      <c r="P10" s="1661"/>
      <c r="Q10" s="336" t="s">
        <v>550</v>
      </c>
      <c r="R10" s="337"/>
      <c r="S10" s="338" t="s">
        <v>535</v>
      </c>
    </row>
    <row r="11" spans="1:19" x14ac:dyDescent="0.35">
      <c r="A11" s="1657"/>
      <c r="B11" s="1658"/>
      <c r="C11" s="1658"/>
      <c r="D11" s="178" t="s">
        <v>521</v>
      </c>
      <c r="E11" s="223" t="s">
        <v>0</v>
      </c>
      <c r="F11" s="224" t="s">
        <v>1</v>
      </c>
      <c r="G11" s="225" t="s">
        <v>2</v>
      </c>
      <c r="H11" s="226" t="s">
        <v>3</v>
      </c>
      <c r="I11" s="226" t="s">
        <v>4</v>
      </c>
      <c r="J11" s="226" t="s">
        <v>5</v>
      </c>
      <c r="K11" s="226" t="s">
        <v>6</v>
      </c>
      <c r="L11" s="226" t="s">
        <v>7</v>
      </c>
      <c r="M11" s="226" t="s">
        <v>8</v>
      </c>
      <c r="N11" s="226" t="s">
        <v>9</v>
      </c>
      <c r="O11" s="226" t="s">
        <v>10</v>
      </c>
      <c r="P11" s="227" t="s">
        <v>11</v>
      </c>
      <c r="Q11" s="333" t="s">
        <v>208</v>
      </c>
      <c r="R11" s="222"/>
      <c r="S11" s="501" t="s">
        <v>115</v>
      </c>
    </row>
    <row r="12" spans="1:19" ht="21.75" thickBot="1" x14ac:dyDescent="0.4">
      <c r="A12" s="322" t="s">
        <v>209</v>
      </c>
      <c r="B12" s="323"/>
      <c r="C12" s="324"/>
      <c r="D12" s="212">
        <v>25</v>
      </c>
      <c r="E12" s="294">
        <v>10</v>
      </c>
      <c r="F12" s="230"/>
      <c r="G12" s="697"/>
      <c r="H12" s="696"/>
      <c r="I12" s="697"/>
      <c r="J12" s="231"/>
      <c r="K12" s="229"/>
      <c r="L12" s="229"/>
      <c r="M12" s="229"/>
      <c r="N12" s="229"/>
      <c r="O12" s="229"/>
      <c r="P12" s="232"/>
      <c r="Q12" s="431" t="s">
        <v>210</v>
      </c>
      <c r="R12" s="505"/>
      <c r="S12" s="374"/>
    </row>
    <row r="13" spans="1:19" ht="21.75" thickBot="1" x14ac:dyDescent="0.4">
      <c r="A13" s="1641" t="s">
        <v>211</v>
      </c>
      <c r="B13" s="1642"/>
      <c r="C13" s="1643"/>
      <c r="D13" s="213"/>
      <c r="E13" s="233"/>
      <c r="F13" s="234"/>
      <c r="G13" s="233"/>
      <c r="H13" s="93"/>
      <c r="I13" s="233"/>
      <c r="J13" s="236"/>
      <c r="K13" s="233"/>
      <c r="L13" s="233"/>
      <c r="M13" s="233"/>
      <c r="N13" s="233"/>
      <c r="O13" s="233"/>
      <c r="P13" s="238"/>
      <c r="Q13" s="336" t="s">
        <v>541</v>
      </c>
      <c r="R13" s="337"/>
      <c r="S13" s="506"/>
    </row>
    <row r="14" spans="1:19" x14ac:dyDescent="0.35">
      <c r="A14" s="1635" t="s">
        <v>212</v>
      </c>
      <c r="B14" s="1636"/>
      <c r="C14" s="1637"/>
      <c r="D14" s="214"/>
      <c r="E14" s="93"/>
      <c r="F14" s="244"/>
      <c r="G14" s="93"/>
      <c r="H14" s="244"/>
      <c r="I14" s="93"/>
      <c r="J14" s="245"/>
      <c r="K14" s="93"/>
      <c r="L14" s="93"/>
      <c r="M14" s="93"/>
      <c r="N14" s="93"/>
      <c r="O14" s="93"/>
      <c r="P14" s="94"/>
      <c r="Q14" s="135" t="s">
        <v>50</v>
      </c>
      <c r="R14" s="507"/>
      <c r="S14" s="201"/>
    </row>
    <row r="15" spans="1:19" ht="21.75" thickBot="1" x14ac:dyDescent="0.4">
      <c r="A15" s="1635" t="s">
        <v>213</v>
      </c>
      <c r="B15" s="1636"/>
      <c r="C15" s="1637"/>
      <c r="D15" s="214">
        <v>25</v>
      </c>
      <c r="E15" s="295">
        <v>10</v>
      </c>
      <c r="F15" s="244"/>
      <c r="G15" s="93"/>
      <c r="H15" s="244"/>
      <c r="I15" s="93"/>
      <c r="J15" s="245"/>
      <c r="K15" s="93"/>
      <c r="L15" s="93"/>
      <c r="M15" s="93"/>
      <c r="N15" s="93"/>
      <c r="O15" s="93"/>
      <c r="P15" s="94"/>
      <c r="Q15" s="89"/>
      <c r="R15" s="90"/>
      <c r="S15" s="91"/>
    </row>
    <row r="16" spans="1:19" ht="21.75" thickBot="1" x14ac:dyDescent="0.4">
      <c r="A16" s="1635" t="s">
        <v>214</v>
      </c>
      <c r="B16" s="1636"/>
      <c r="C16" s="1637"/>
      <c r="D16" s="214"/>
      <c r="E16" s="93"/>
      <c r="F16" s="244"/>
      <c r="G16" s="93"/>
      <c r="H16" s="244"/>
      <c r="I16" s="93"/>
      <c r="J16" s="245"/>
      <c r="K16" s="93"/>
      <c r="L16" s="93"/>
      <c r="M16" s="93"/>
      <c r="N16" s="93"/>
      <c r="O16" s="93"/>
      <c r="P16" s="94"/>
      <c r="Q16" s="336" t="s">
        <v>542</v>
      </c>
      <c r="R16" s="337"/>
      <c r="S16" s="506"/>
    </row>
    <row r="17" spans="1:19" x14ac:dyDescent="0.35">
      <c r="A17" s="1635" t="s">
        <v>215</v>
      </c>
      <c r="B17" s="1636"/>
      <c r="C17" s="1637"/>
      <c r="D17" s="214">
        <v>25</v>
      </c>
      <c r="E17" s="239"/>
      <c r="F17" s="240"/>
      <c r="G17" s="296">
        <v>5</v>
      </c>
      <c r="H17" s="240"/>
      <c r="I17" s="239"/>
      <c r="J17" s="297">
        <v>5</v>
      </c>
      <c r="K17" s="239"/>
      <c r="L17" s="239"/>
      <c r="M17" s="295">
        <v>5</v>
      </c>
      <c r="N17" s="239"/>
      <c r="O17" s="239"/>
      <c r="P17" s="298">
        <v>5</v>
      </c>
      <c r="Q17" s="135" t="s">
        <v>216</v>
      </c>
      <c r="R17" s="222"/>
      <c r="S17" s="201"/>
    </row>
    <row r="18" spans="1:19" x14ac:dyDescent="0.35">
      <c r="A18" s="1635" t="s">
        <v>393</v>
      </c>
      <c r="B18" s="1636"/>
      <c r="C18" s="1637"/>
      <c r="D18" s="214"/>
      <c r="E18" s="93"/>
      <c r="F18" s="244"/>
      <c r="G18" s="93"/>
      <c r="H18" s="244"/>
      <c r="I18" s="93"/>
      <c r="J18" s="245"/>
      <c r="K18" s="93"/>
      <c r="L18" s="93"/>
      <c r="M18" s="93"/>
      <c r="N18" s="93"/>
      <c r="O18" s="93"/>
      <c r="P18" s="94"/>
      <c r="Q18" s="341"/>
      <c r="R18" s="96"/>
      <c r="S18" s="97"/>
    </row>
    <row r="19" spans="1:19" ht="21.75" thickBot="1" x14ac:dyDescent="0.4">
      <c r="A19" s="325" t="s">
        <v>217</v>
      </c>
      <c r="B19" s="326"/>
      <c r="C19" s="327"/>
      <c r="D19" s="214"/>
      <c r="E19" s="93"/>
      <c r="F19" s="244"/>
      <c r="G19" s="93"/>
      <c r="H19" s="244"/>
      <c r="I19" s="93"/>
      <c r="J19" s="245"/>
      <c r="K19" s="93"/>
      <c r="L19" s="93"/>
      <c r="M19" s="93"/>
      <c r="N19" s="93"/>
      <c r="O19" s="93"/>
      <c r="P19" s="94"/>
      <c r="Q19" s="89"/>
      <c r="R19" s="90"/>
      <c r="S19" s="351"/>
    </row>
    <row r="20" spans="1:19" ht="21.75" thickBot="1" x14ac:dyDescent="0.4">
      <c r="A20" s="1635" t="s">
        <v>218</v>
      </c>
      <c r="B20" s="1636"/>
      <c r="C20" s="1637"/>
      <c r="D20" s="214">
        <v>25</v>
      </c>
      <c r="E20" s="295">
        <v>5</v>
      </c>
      <c r="F20" s="299">
        <v>5</v>
      </c>
      <c r="G20" s="295">
        <v>5</v>
      </c>
      <c r="H20" s="295">
        <v>5</v>
      </c>
      <c r="I20" s="295">
        <v>5</v>
      </c>
      <c r="J20" s="295">
        <v>5</v>
      </c>
      <c r="K20" s="295">
        <v>5</v>
      </c>
      <c r="L20" s="295">
        <v>5</v>
      </c>
      <c r="M20" s="295">
        <v>5</v>
      </c>
      <c r="N20" s="295">
        <v>5</v>
      </c>
      <c r="O20" s="295">
        <v>5</v>
      </c>
      <c r="P20" s="295">
        <v>5</v>
      </c>
      <c r="Q20" s="1625" t="s">
        <v>537</v>
      </c>
      <c r="R20" s="1699"/>
      <c r="S20" s="1626"/>
    </row>
    <row r="21" spans="1:19" x14ac:dyDescent="0.35">
      <c r="A21" s="1635" t="s">
        <v>219</v>
      </c>
      <c r="B21" s="1636"/>
      <c r="C21" s="1637"/>
      <c r="D21" s="214"/>
      <c r="E21" s="93"/>
      <c r="F21" s="244"/>
      <c r="G21" s="93"/>
      <c r="H21" s="244"/>
      <c r="I21" s="93"/>
      <c r="J21" s="245"/>
      <c r="K21" s="93"/>
      <c r="L21" s="93"/>
      <c r="M21" s="93"/>
      <c r="N21" s="93"/>
      <c r="O21" s="93"/>
      <c r="P21" s="94"/>
      <c r="Q21" s="1725" t="s">
        <v>12</v>
      </c>
      <c r="R21" s="1726"/>
      <c r="S21" s="227" t="s">
        <v>13</v>
      </c>
    </row>
    <row r="22" spans="1:19" x14ac:dyDescent="0.35">
      <c r="A22" s="1635" t="s">
        <v>220</v>
      </c>
      <c r="B22" s="1636"/>
      <c r="C22" s="1637"/>
      <c r="D22" s="179"/>
      <c r="E22" s="99"/>
      <c r="F22" s="100"/>
      <c r="G22" s="99"/>
      <c r="H22" s="100"/>
      <c r="I22" s="99"/>
      <c r="J22" s="101"/>
      <c r="K22" s="99"/>
      <c r="L22" s="99"/>
      <c r="M22" s="99"/>
      <c r="N22" s="99"/>
      <c r="O22" s="99"/>
      <c r="P22" s="103"/>
      <c r="Q22" s="2159"/>
      <c r="R22" s="1985"/>
      <c r="S22" s="102"/>
    </row>
    <row r="23" spans="1:19" ht="21.75" thickBot="1" x14ac:dyDescent="0.4">
      <c r="A23" s="1635"/>
      <c r="B23" s="1636"/>
      <c r="C23" s="1637"/>
      <c r="D23" s="179"/>
      <c r="E23" s="99"/>
      <c r="F23" s="100"/>
      <c r="G23" s="99"/>
      <c r="H23" s="100"/>
      <c r="I23" s="99"/>
      <c r="J23" s="101"/>
      <c r="K23" s="99"/>
      <c r="L23" s="99"/>
      <c r="M23" s="99"/>
      <c r="N23" s="99"/>
      <c r="O23" s="99"/>
      <c r="P23" s="103"/>
      <c r="Q23" s="1732" t="s">
        <v>14</v>
      </c>
      <c r="R23" s="1733"/>
      <c r="S23" s="591">
        <f>Q22+S22</f>
        <v>0</v>
      </c>
    </row>
    <row r="24" spans="1:19" ht="21.75" thickBot="1" x14ac:dyDescent="0.4">
      <c r="A24" s="2244"/>
      <c r="B24" s="2245"/>
      <c r="C24" s="2246"/>
      <c r="D24" s="180"/>
      <c r="E24" s="104"/>
      <c r="F24" s="105"/>
      <c r="G24" s="104"/>
      <c r="H24" s="105"/>
      <c r="I24" s="104"/>
      <c r="J24" s="106"/>
      <c r="K24" s="104"/>
      <c r="L24" s="104"/>
      <c r="M24" s="104"/>
      <c r="N24" s="104"/>
      <c r="O24" s="104"/>
      <c r="P24" s="107"/>
      <c r="Q24" s="1625" t="s">
        <v>585</v>
      </c>
      <c r="R24" s="1699"/>
      <c r="S24" s="1626"/>
    </row>
    <row r="25" spans="1:19" x14ac:dyDescent="0.35">
      <c r="A25" s="1622" t="s">
        <v>98</v>
      </c>
      <c r="B25" s="1623"/>
      <c r="C25" s="1624"/>
      <c r="D25" s="108">
        <f>SUM(D12:D24)</f>
        <v>100</v>
      </c>
      <c r="E25" s="109"/>
      <c r="F25" s="110"/>
      <c r="G25" s="109"/>
      <c r="H25" s="110"/>
      <c r="I25" s="109"/>
      <c r="J25" s="110"/>
      <c r="K25" s="111"/>
      <c r="L25" s="111"/>
      <c r="M25" s="111"/>
      <c r="N25" s="111"/>
      <c r="O25" s="111"/>
      <c r="P25" s="112"/>
      <c r="Q25" s="1644" t="s">
        <v>221</v>
      </c>
      <c r="R25" s="1700"/>
      <c r="S25" s="1645"/>
    </row>
    <row r="26" spans="1:19" x14ac:dyDescent="0.35">
      <c r="A26" s="1627" t="s">
        <v>519</v>
      </c>
      <c r="B26" s="1628"/>
      <c r="C26" s="1629"/>
      <c r="D26" s="185" t="s">
        <v>105</v>
      </c>
      <c r="E26" s="113">
        <f>SUM(E12:E24)</f>
        <v>25</v>
      </c>
      <c r="F26" s="113">
        <f>SUM(F12:F24)</f>
        <v>5</v>
      </c>
      <c r="G26" s="113">
        <f>SUM(G12:G24)</f>
        <v>10</v>
      </c>
      <c r="H26" s="113">
        <f>SUM(H12:H24)</f>
        <v>5</v>
      </c>
      <c r="I26" s="113">
        <f>SUM(I12:I24)</f>
        <v>5</v>
      </c>
      <c r="J26" s="113">
        <f t="shared" ref="J26:P26" si="0">SUM(J12:J24)</f>
        <v>10</v>
      </c>
      <c r="K26" s="113">
        <f t="shared" si="0"/>
        <v>5</v>
      </c>
      <c r="L26" s="113">
        <f t="shared" si="0"/>
        <v>5</v>
      </c>
      <c r="M26" s="113">
        <f t="shared" si="0"/>
        <v>10</v>
      </c>
      <c r="N26" s="113">
        <f t="shared" si="0"/>
        <v>5</v>
      </c>
      <c r="O26" s="113">
        <f>SUM(O12:O24)</f>
        <v>5</v>
      </c>
      <c r="P26" s="114">
        <f t="shared" si="0"/>
        <v>10</v>
      </c>
      <c r="Q26" s="1848"/>
      <c r="R26" s="1849"/>
      <c r="S26" s="1850"/>
    </row>
    <row r="27" spans="1:19" x14ac:dyDescent="0.35">
      <c r="A27" s="1630"/>
      <c r="B27" s="1631"/>
      <c r="C27" s="1632"/>
      <c r="D27" s="188" t="s">
        <v>106</v>
      </c>
      <c r="E27" s="115">
        <f>E26</f>
        <v>25</v>
      </c>
      <c r="F27" s="113">
        <f>SUM(E26:F26)</f>
        <v>30</v>
      </c>
      <c r="G27" s="113">
        <f>SUM(E26:G26)</f>
        <v>40</v>
      </c>
      <c r="H27" s="113">
        <f>SUM(E26:H26)</f>
        <v>45</v>
      </c>
      <c r="I27" s="113">
        <f>SUM(E26:I26)</f>
        <v>50</v>
      </c>
      <c r="J27" s="113">
        <f>SUM(E26:J26)</f>
        <v>60</v>
      </c>
      <c r="K27" s="113">
        <f>SUM(E26:K26)</f>
        <v>65</v>
      </c>
      <c r="L27" s="113">
        <f>SUM(E26:L26)</f>
        <v>70</v>
      </c>
      <c r="M27" s="113">
        <f>+E26+F26+G26+H26+I26+J26+K26+L26+M26</f>
        <v>80</v>
      </c>
      <c r="N27" s="113">
        <f>+E26+F26+G26+H26+I26+J26+K26+L26+M26+N26</f>
        <v>85</v>
      </c>
      <c r="O27" s="113">
        <f>+E26+F26+G26+H26+I26+J26+K26+L26+M26+N26+O26</f>
        <v>90</v>
      </c>
      <c r="P27" s="114">
        <f>+E26+F26+G26+H26+I26+J26+K26+L26+M26+N26+O26+P26</f>
        <v>100</v>
      </c>
      <c r="Q27" s="1633"/>
      <c r="R27" s="1892"/>
      <c r="S27" s="1634"/>
    </row>
    <row r="28" spans="1:19" x14ac:dyDescent="0.35">
      <c r="A28" s="1614" t="s">
        <v>522</v>
      </c>
      <c r="B28" s="1615"/>
      <c r="C28" s="1616"/>
      <c r="D28" s="190" t="s">
        <v>105</v>
      </c>
      <c r="E28" s="116"/>
      <c r="F28" s="117"/>
      <c r="G28" s="116"/>
      <c r="H28" s="117"/>
      <c r="I28" s="116"/>
      <c r="J28" s="117"/>
      <c r="K28" s="118"/>
      <c r="L28" s="118"/>
      <c r="M28" s="118"/>
      <c r="N28" s="118"/>
      <c r="O28" s="118"/>
      <c r="P28" s="119"/>
      <c r="Q28" s="1861" t="s">
        <v>617</v>
      </c>
      <c r="R28" s="1862"/>
      <c r="S28" s="1620">
        <f>P29</f>
        <v>0</v>
      </c>
    </row>
    <row r="29" spans="1:19" ht="21.75" thickBot="1" x14ac:dyDescent="0.4">
      <c r="A29" s="1617"/>
      <c r="B29" s="1618"/>
      <c r="C29" s="1619"/>
      <c r="D29" s="195" t="s">
        <v>109</v>
      </c>
      <c r="E29" s="120">
        <f>E28</f>
        <v>0</v>
      </c>
      <c r="F29" s="121">
        <f>SUM(E28:F28)</f>
        <v>0</v>
      </c>
      <c r="G29" s="121">
        <f>SUM(E28:G28)</f>
        <v>0</v>
      </c>
      <c r="H29" s="121">
        <f>SUM(E28:H28)</f>
        <v>0</v>
      </c>
      <c r="I29" s="121">
        <f>SUM(E28:I28)</f>
        <v>0</v>
      </c>
      <c r="J29" s="121">
        <f>SUM(E28:J28)</f>
        <v>0</v>
      </c>
      <c r="K29" s="121">
        <f>SUM(E28:K28)</f>
        <v>0</v>
      </c>
      <c r="L29" s="121">
        <f>SUM(E28:L28)</f>
        <v>0</v>
      </c>
      <c r="M29" s="121">
        <f>SUM(E28:M28)</f>
        <v>0</v>
      </c>
      <c r="N29" s="121">
        <f>SUM(E28:N28)</f>
        <v>0</v>
      </c>
      <c r="O29" s="121">
        <f>SUM(E28:O28)</f>
        <v>0</v>
      </c>
      <c r="P29" s="122">
        <f>SUM(E28:P28)</f>
        <v>0</v>
      </c>
      <c r="Q29" s="1863"/>
      <c r="R29" s="1864"/>
      <c r="S29" s="1621"/>
    </row>
    <row r="30" spans="1:19" hidden="1" x14ac:dyDescent="0.35">
      <c r="Q30" s="1666" t="s">
        <v>711</v>
      </c>
      <c r="R30" s="1666"/>
      <c r="S30" s="1666"/>
    </row>
    <row r="31" spans="1:19" hidden="1" x14ac:dyDescent="0.35">
      <c r="Q31" s="447"/>
      <c r="R31" s="729"/>
      <c r="S31" s="287"/>
    </row>
    <row r="32" spans="1:19" hidden="1" x14ac:dyDescent="0.35">
      <c r="Q32" s="1739" t="s">
        <v>712</v>
      </c>
      <c r="R32" s="1739"/>
      <c r="S32" s="1739"/>
    </row>
    <row r="33" spans="17:19" hidden="1" x14ac:dyDescent="0.35">
      <c r="Q33" s="1978" t="s">
        <v>728</v>
      </c>
      <c r="R33" s="1978"/>
      <c r="S33" s="1978"/>
    </row>
    <row r="34" spans="17:19" hidden="1" x14ac:dyDescent="0.35"/>
  </sheetData>
  <mergeCells count="41">
    <mergeCell ref="Q30:S30"/>
    <mergeCell ref="Q32:S32"/>
    <mergeCell ref="Q33:S33"/>
    <mergeCell ref="A26:C27"/>
    <mergeCell ref="Q26:S26"/>
    <mergeCell ref="Q27:S27"/>
    <mergeCell ref="A28:C29"/>
    <mergeCell ref="S28:S29"/>
    <mergeCell ref="Q28:R29"/>
    <mergeCell ref="Q25:S25"/>
    <mergeCell ref="Q24:S24"/>
    <mergeCell ref="Q22:R22"/>
    <mergeCell ref="Q23:R23"/>
    <mergeCell ref="A24:C24"/>
    <mergeCell ref="A25:C25"/>
    <mergeCell ref="A16:C16"/>
    <mergeCell ref="A17:C17"/>
    <mergeCell ref="A22:C22"/>
    <mergeCell ref="A23:C23"/>
    <mergeCell ref="A21:C21"/>
    <mergeCell ref="A1:S1"/>
    <mergeCell ref="A2:S2"/>
    <mergeCell ref="C3:S3"/>
    <mergeCell ref="C6:P6"/>
    <mergeCell ref="C7:P7"/>
    <mergeCell ref="Q21:R21"/>
    <mergeCell ref="A3:B5"/>
    <mergeCell ref="A7:B9"/>
    <mergeCell ref="Q7:S7"/>
    <mergeCell ref="C9:P9"/>
    <mergeCell ref="Q9:S9"/>
    <mergeCell ref="A10:C11"/>
    <mergeCell ref="E10:P10"/>
    <mergeCell ref="Q20:S20"/>
    <mergeCell ref="A18:C18"/>
    <mergeCell ref="A20:C20"/>
    <mergeCell ref="Q6:S6"/>
    <mergeCell ref="C8:P8"/>
    <mergeCell ref="A13:C13"/>
    <mergeCell ref="A14:C14"/>
    <mergeCell ref="A15:C1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 scaleWithDoc="0" alignWithMargins="0">
    <oddHeader>&amp;R&amp;"Angsana New,ธรรมดา"&amp;18 47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S46"/>
  <sheetViews>
    <sheetView view="pageLayout" zoomScale="70" zoomScaleNormal="80" zoomScalePageLayoutView="70" workbookViewId="0">
      <selection activeCell="A23" sqref="A23:D23"/>
    </sheetView>
  </sheetViews>
  <sheetFormatPr defaultColWidth="8.75" defaultRowHeight="21" x14ac:dyDescent="0.35"/>
  <cols>
    <col min="1" max="1" width="8.75" style="15"/>
    <col min="2" max="2" width="17.875" style="15" customWidth="1"/>
    <col min="3" max="3" width="39.625" style="15" customWidth="1"/>
    <col min="4" max="4" width="17.5" style="15" customWidth="1"/>
    <col min="5" max="5" width="4.25" style="15" bestFit="1" customWidth="1"/>
    <col min="6" max="6" width="4.375" style="15" bestFit="1" customWidth="1"/>
    <col min="7" max="7" width="4" style="15" bestFit="1" customWidth="1"/>
    <col min="8" max="8" width="4.25" style="15" bestFit="1" customWidth="1"/>
    <col min="9" max="9" width="4.375" style="15" bestFit="1" customWidth="1"/>
    <col min="10" max="10" width="4.25" style="15" bestFit="1" customWidth="1"/>
    <col min="11" max="11" width="4.875" style="15" bestFit="1" customWidth="1"/>
    <col min="12" max="12" width="4.375" style="15" bestFit="1" customWidth="1"/>
    <col min="13" max="13" width="4.25" style="15" bestFit="1" customWidth="1"/>
    <col min="14" max="14" width="3.875" style="15" bestFit="1" customWidth="1"/>
    <col min="15" max="16" width="4.25" style="15" bestFit="1" customWidth="1"/>
    <col min="17" max="17" width="17.75" style="15" customWidth="1"/>
    <col min="18" max="18" width="21.625" style="15" customWidth="1"/>
    <col min="19" max="19" width="26.875" style="15" customWidth="1"/>
    <col min="20" max="16384" width="8.75" style="15"/>
  </cols>
  <sheetData>
    <row r="1" spans="1:19" x14ac:dyDescent="0.35">
      <c r="A1" s="1665" t="s">
        <v>92</v>
      </c>
      <c r="B1" s="1666"/>
      <c r="C1" s="1666"/>
      <c r="D1" s="1666"/>
      <c r="E1" s="1666"/>
      <c r="F1" s="1666"/>
      <c r="G1" s="1666"/>
      <c r="H1" s="1666"/>
      <c r="I1" s="1666"/>
      <c r="J1" s="1666"/>
      <c r="K1" s="1666"/>
      <c r="L1" s="1666"/>
      <c r="M1" s="1666"/>
      <c r="N1" s="1666"/>
      <c r="O1" s="1666"/>
      <c r="P1" s="1666"/>
      <c r="Q1" s="1666"/>
      <c r="R1" s="1666"/>
      <c r="S1" s="1667"/>
    </row>
    <row r="2" spans="1:19" ht="21.75" thickBot="1" x14ac:dyDescent="0.4">
      <c r="A2" s="1668" t="s">
        <v>463</v>
      </c>
      <c r="B2" s="1669"/>
      <c r="C2" s="1669"/>
      <c r="D2" s="1669"/>
      <c r="E2" s="1669"/>
      <c r="F2" s="1669"/>
      <c r="G2" s="1669"/>
      <c r="H2" s="1669"/>
      <c r="I2" s="1669"/>
      <c r="J2" s="1669"/>
      <c r="K2" s="1669"/>
      <c r="L2" s="1669"/>
      <c r="M2" s="1669"/>
      <c r="N2" s="1669"/>
      <c r="O2" s="1669"/>
      <c r="P2" s="1669"/>
      <c r="Q2" s="1669"/>
      <c r="R2" s="1669"/>
      <c r="S2" s="1670"/>
    </row>
    <row r="3" spans="1:19" x14ac:dyDescent="0.35">
      <c r="A3" s="1671" t="s">
        <v>189</v>
      </c>
      <c r="B3" s="1672"/>
      <c r="C3" s="1869" t="s">
        <v>222</v>
      </c>
      <c r="D3" s="1869"/>
      <c r="E3" s="1869"/>
      <c r="F3" s="1869"/>
      <c r="G3" s="1869"/>
      <c r="H3" s="1869"/>
      <c r="I3" s="1869"/>
      <c r="J3" s="1869"/>
      <c r="K3" s="1869"/>
      <c r="L3" s="1869"/>
      <c r="M3" s="1869"/>
      <c r="N3" s="1869"/>
      <c r="O3" s="1869"/>
      <c r="P3" s="1869"/>
      <c r="Q3" s="1869"/>
      <c r="R3" s="1869"/>
      <c r="S3" s="1870"/>
    </row>
    <row r="4" spans="1:19" ht="21.75" thickBot="1" x14ac:dyDescent="0.4">
      <c r="A4" s="1675"/>
      <c r="B4" s="1676"/>
      <c r="C4" s="1872"/>
      <c r="D4" s="1872"/>
      <c r="E4" s="1872"/>
      <c r="F4" s="1872"/>
      <c r="G4" s="1872"/>
      <c r="H4" s="1872"/>
      <c r="I4" s="1872"/>
      <c r="J4" s="1872"/>
      <c r="K4" s="1872"/>
      <c r="L4" s="1872"/>
      <c r="M4" s="1872"/>
      <c r="N4" s="1872"/>
      <c r="O4" s="1872"/>
      <c r="P4" s="1872"/>
      <c r="Q4" s="1872"/>
      <c r="R4" s="1872"/>
      <c r="S4" s="1873"/>
    </row>
    <row r="5" spans="1:19" x14ac:dyDescent="0.35">
      <c r="A5" s="1683" t="s">
        <v>100</v>
      </c>
      <c r="B5" s="1712"/>
      <c r="C5" s="1711" t="s">
        <v>1062</v>
      </c>
      <c r="D5" s="1712"/>
      <c r="E5" s="1712"/>
      <c r="F5" s="1712"/>
      <c r="G5" s="1712"/>
      <c r="H5" s="1712"/>
      <c r="I5" s="1712"/>
      <c r="J5" s="1712"/>
      <c r="K5" s="1712"/>
      <c r="L5" s="1712"/>
      <c r="M5" s="1712"/>
      <c r="N5" s="1712"/>
      <c r="O5" s="1712"/>
      <c r="P5" s="1713"/>
      <c r="Q5" s="1747" t="s">
        <v>586</v>
      </c>
      <c r="R5" s="1748"/>
      <c r="S5" s="1749"/>
    </row>
    <row r="6" spans="1:19" ht="21" customHeight="1" x14ac:dyDescent="0.35">
      <c r="A6" s="1982"/>
      <c r="B6" s="1879"/>
      <c r="C6" s="1714"/>
      <c r="D6" s="1715"/>
      <c r="E6" s="1715"/>
      <c r="F6" s="1715"/>
      <c r="G6" s="1715"/>
      <c r="H6" s="1715"/>
      <c r="I6" s="1715"/>
      <c r="J6" s="1715"/>
      <c r="K6" s="1715"/>
      <c r="L6" s="1715"/>
      <c r="M6" s="1715"/>
      <c r="N6" s="1715"/>
      <c r="O6" s="1715"/>
      <c r="P6" s="1716"/>
      <c r="Q6" s="1708" t="s">
        <v>113</v>
      </c>
      <c r="R6" s="1709"/>
      <c r="S6" s="1710"/>
    </row>
    <row r="7" spans="1:19" x14ac:dyDescent="0.35">
      <c r="A7" s="1786" t="s">
        <v>99</v>
      </c>
      <c r="B7" s="1787"/>
      <c r="C7" s="1651" t="s">
        <v>223</v>
      </c>
      <c r="D7" s="1651"/>
      <c r="E7" s="1651"/>
      <c r="F7" s="1651"/>
      <c r="G7" s="1651"/>
      <c r="H7" s="1651"/>
      <c r="I7" s="1651"/>
      <c r="J7" s="1651"/>
      <c r="K7" s="1651"/>
      <c r="L7" s="1651"/>
      <c r="M7" s="1651"/>
      <c r="N7" s="1651"/>
      <c r="O7" s="1651"/>
      <c r="P7" s="1652"/>
      <c r="Q7" s="89" t="s">
        <v>618</v>
      </c>
      <c r="R7" s="90"/>
      <c r="S7" s="91"/>
    </row>
    <row r="8" spans="1:19" ht="21.75" thickBot="1" x14ac:dyDescent="0.4">
      <c r="A8" s="1648"/>
      <c r="B8" s="1649"/>
      <c r="C8" s="794" t="s">
        <v>224</v>
      </c>
      <c r="D8" s="794"/>
      <c r="E8" s="794"/>
      <c r="F8" s="794"/>
      <c r="G8" s="794"/>
      <c r="H8" s="794"/>
      <c r="I8" s="794"/>
      <c r="J8" s="794"/>
      <c r="K8" s="794"/>
      <c r="L8" s="794"/>
      <c r="M8" s="794"/>
      <c r="N8" s="794"/>
      <c r="O8" s="794"/>
      <c r="P8" s="848"/>
      <c r="Q8" s="1653" t="s">
        <v>93</v>
      </c>
      <c r="R8" s="1736"/>
      <c r="S8" s="1654"/>
    </row>
    <row r="9" spans="1:19" ht="21.75" thickBot="1" x14ac:dyDescent="0.4">
      <c r="A9" s="1655" t="s">
        <v>619</v>
      </c>
      <c r="B9" s="1656"/>
      <c r="C9" s="1656"/>
      <c r="D9" s="216" t="s">
        <v>603</v>
      </c>
      <c r="E9" s="1660" t="s">
        <v>594</v>
      </c>
      <c r="F9" s="1660"/>
      <c r="G9" s="1660"/>
      <c r="H9" s="1660"/>
      <c r="I9" s="1660"/>
      <c r="J9" s="1660"/>
      <c r="K9" s="1660"/>
      <c r="L9" s="1660"/>
      <c r="M9" s="1660"/>
      <c r="N9" s="1660"/>
      <c r="O9" s="1660"/>
      <c r="P9" s="1661"/>
      <c r="Q9" s="336" t="s">
        <v>557</v>
      </c>
      <c r="R9" s="90"/>
      <c r="S9" s="826" t="s">
        <v>535</v>
      </c>
    </row>
    <row r="10" spans="1:19" x14ac:dyDescent="0.35">
      <c r="A10" s="1657"/>
      <c r="B10" s="1658"/>
      <c r="C10" s="1658"/>
      <c r="D10" s="178" t="s">
        <v>521</v>
      </c>
      <c r="E10" s="223" t="s">
        <v>0</v>
      </c>
      <c r="F10" s="224" t="s">
        <v>1</v>
      </c>
      <c r="G10" s="225" t="s">
        <v>2</v>
      </c>
      <c r="H10" s="226" t="s">
        <v>3</v>
      </c>
      <c r="I10" s="226" t="s">
        <v>4</v>
      </c>
      <c r="J10" s="226" t="s">
        <v>5</v>
      </c>
      <c r="K10" s="226" t="s">
        <v>6</v>
      </c>
      <c r="L10" s="226" t="s">
        <v>7</v>
      </c>
      <c r="M10" s="226" t="s">
        <v>8</v>
      </c>
      <c r="N10" s="226" t="s">
        <v>9</v>
      </c>
      <c r="O10" s="226" t="s">
        <v>10</v>
      </c>
      <c r="P10" s="227" t="s">
        <v>11</v>
      </c>
      <c r="Q10" s="767" t="s">
        <v>225</v>
      </c>
      <c r="R10" s="497"/>
      <c r="S10" s="827" t="s">
        <v>226</v>
      </c>
    </row>
    <row r="11" spans="1:19" ht="21.75" thickBot="1" x14ac:dyDescent="0.4">
      <c r="A11" s="247" t="s">
        <v>227</v>
      </c>
      <c r="B11" s="248"/>
      <c r="C11" s="249"/>
      <c r="D11" s="250"/>
      <c r="E11" s="251"/>
      <c r="F11" s="252"/>
      <c r="G11" s="251"/>
      <c r="H11" s="252"/>
      <c r="I11" s="251"/>
      <c r="J11" s="253"/>
      <c r="K11" s="251"/>
      <c r="L11" s="251"/>
      <c r="M11" s="251"/>
      <c r="N11" s="251"/>
      <c r="O11" s="251"/>
      <c r="P11" s="254"/>
      <c r="Q11" s="470"/>
      <c r="R11" s="385"/>
      <c r="S11" s="830"/>
    </row>
    <row r="12" spans="1:19" ht="21.75" thickBot="1" x14ac:dyDescent="0.4">
      <c r="A12" s="255" t="s">
        <v>228</v>
      </c>
      <c r="B12" s="256"/>
      <c r="C12" s="257"/>
      <c r="D12" s="258">
        <v>16</v>
      </c>
      <c r="E12" s="730"/>
      <c r="F12" s="730"/>
      <c r="G12" s="300">
        <v>5</v>
      </c>
      <c r="H12" s="300">
        <v>6</v>
      </c>
      <c r="I12" s="300">
        <v>5</v>
      </c>
      <c r="J12" s="260"/>
      <c r="K12" s="260"/>
      <c r="L12" s="260"/>
      <c r="M12" s="260"/>
      <c r="N12" s="260"/>
      <c r="O12" s="260"/>
      <c r="P12" s="261"/>
      <c r="Q12" s="89" t="s">
        <v>541</v>
      </c>
      <c r="R12" s="90"/>
      <c r="S12" s="91"/>
    </row>
    <row r="13" spans="1:19" x14ac:dyDescent="0.35">
      <c r="A13" s="1635" t="s">
        <v>229</v>
      </c>
      <c r="B13" s="1636"/>
      <c r="C13" s="1637"/>
      <c r="D13" s="788"/>
      <c r="E13" s="262"/>
      <c r="F13" s="263"/>
      <c r="G13" s="781"/>
      <c r="H13" s="263"/>
      <c r="I13" s="781"/>
      <c r="J13" s="264"/>
      <c r="K13" s="781"/>
      <c r="L13" s="781"/>
      <c r="M13" s="781"/>
      <c r="N13" s="781"/>
      <c r="O13" s="781"/>
      <c r="P13" s="265"/>
      <c r="Q13" s="828" t="s">
        <v>49</v>
      </c>
      <c r="R13" s="829"/>
      <c r="S13" s="717"/>
    </row>
    <row r="14" spans="1:19" ht="21.75" thickBot="1" x14ac:dyDescent="0.4">
      <c r="A14" s="1635" t="s">
        <v>230</v>
      </c>
      <c r="B14" s="1636"/>
      <c r="C14" s="1637"/>
      <c r="D14" s="788"/>
      <c r="E14" s="262"/>
      <c r="F14" s="263"/>
      <c r="G14" s="781"/>
      <c r="H14" s="263"/>
      <c r="I14" s="781"/>
      <c r="J14" s="264"/>
      <c r="K14" s="781"/>
      <c r="L14" s="781"/>
      <c r="M14" s="781"/>
      <c r="N14" s="781"/>
      <c r="O14" s="781"/>
      <c r="P14" s="265"/>
      <c r="Q14" s="831"/>
      <c r="R14" s="457"/>
      <c r="S14" s="351"/>
    </row>
    <row r="15" spans="1:19" ht="21.75" thickBot="1" x14ac:dyDescent="0.4">
      <c r="A15" s="1635" t="s">
        <v>231</v>
      </c>
      <c r="B15" s="1636"/>
      <c r="C15" s="1637"/>
      <c r="D15" s="788"/>
      <c r="E15" s="262"/>
      <c r="F15" s="263"/>
      <c r="G15" s="781"/>
      <c r="H15" s="263"/>
      <c r="I15" s="781"/>
      <c r="J15" s="264"/>
      <c r="K15" s="781"/>
      <c r="L15" s="781"/>
      <c r="M15" s="781"/>
      <c r="N15" s="781"/>
      <c r="O15" s="781"/>
      <c r="P15" s="265"/>
      <c r="Q15" s="336" t="s">
        <v>542</v>
      </c>
      <c r="R15" s="337"/>
      <c r="S15" s="506"/>
    </row>
    <row r="16" spans="1:19" x14ac:dyDescent="0.35">
      <c r="A16" s="1635" t="s">
        <v>232</v>
      </c>
      <c r="B16" s="1636"/>
      <c r="C16" s="1637"/>
      <c r="D16" s="788"/>
      <c r="E16" s="266"/>
      <c r="F16" s="267"/>
      <c r="G16" s="161"/>
      <c r="H16" s="267"/>
      <c r="I16" s="161"/>
      <c r="J16" s="268"/>
      <c r="K16" s="161"/>
      <c r="L16" s="161"/>
      <c r="M16" s="161"/>
      <c r="N16" s="161"/>
      <c r="O16" s="161"/>
      <c r="P16" s="269"/>
      <c r="Q16" s="135" t="s">
        <v>50</v>
      </c>
      <c r="R16" s="222"/>
      <c r="S16" s="201"/>
    </row>
    <row r="17" spans="1:19" ht="21.75" thickBot="1" x14ac:dyDescent="0.4">
      <c r="A17" s="1881" t="s">
        <v>233</v>
      </c>
      <c r="B17" s="1882"/>
      <c r="C17" s="1883"/>
      <c r="D17" s="788">
        <v>16</v>
      </c>
      <c r="E17" s="262"/>
      <c r="F17" s="160"/>
      <c r="G17" s="270">
        <v>8</v>
      </c>
      <c r="H17" s="159">
        <v>8</v>
      </c>
      <c r="I17" s="781"/>
      <c r="J17" s="264"/>
      <c r="K17" s="781"/>
      <c r="L17" s="781"/>
      <c r="M17" s="781"/>
      <c r="N17" s="781"/>
      <c r="O17" s="781"/>
      <c r="P17" s="265"/>
      <c r="Q17" s="89"/>
      <c r="R17" s="90"/>
      <c r="S17" s="91"/>
    </row>
    <row r="18" spans="1:19" ht="21.75" thickBot="1" x14ac:dyDescent="0.4">
      <c r="A18" s="1881" t="s">
        <v>234</v>
      </c>
      <c r="B18" s="1882"/>
      <c r="C18" s="1883"/>
      <c r="D18" s="788">
        <v>16</v>
      </c>
      <c r="E18" s="266"/>
      <c r="F18" s="160"/>
      <c r="G18" s="270">
        <v>5</v>
      </c>
      <c r="H18" s="159">
        <v>5</v>
      </c>
      <c r="I18" s="159">
        <v>6</v>
      </c>
      <c r="J18" s="268"/>
      <c r="K18" s="161"/>
      <c r="L18" s="161"/>
      <c r="M18" s="161"/>
      <c r="N18" s="161"/>
      <c r="O18" s="161"/>
      <c r="P18" s="269"/>
      <c r="Q18" s="1625" t="s">
        <v>537</v>
      </c>
      <c r="R18" s="1699"/>
      <c r="S18" s="1626"/>
    </row>
    <row r="19" spans="1:19" x14ac:dyDescent="0.35">
      <c r="A19" s="1881" t="s">
        <v>235</v>
      </c>
      <c r="B19" s="1882"/>
      <c r="C19" s="1882"/>
      <c r="D19" s="214">
        <v>16</v>
      </c>
      <c r="E19" s="262"/>
      <c r="F19" s="160"/>
      <c r="G19" s="160"/>
      <c r="H19" s="270">
        <v>8</v>
      </c>
      <c r="I19" s="781"/>
      <c r="J19" s="270">
        <v>8</v>
      </c>
      <c r="K19" s="781"/>
      <c r="L19" s="781"/>
      <c r="M19" s="781"/>
      <c r="N19" s="781"/>
      <c r="O19" s="781"/>
      <c r="P19" s="265"/>
      <c r="Q19" s="2446" t="s">
        <v>12</v>
      </c>
      <c r="R19" s="2447"/>
      <c r="S19" s="227" t="s">
        <v>13</v>
      </c>
    </row>
    <row r="20" spans="1:19" x14ac:dyDescent="0.35">
      <c r="A20" s="271" t="s">
        <v>236</v>
      </c>
      <c r="B20" s="272"/>
      <c r="C20" s="273"/>
      <c r="D20" s="689">
        <v>16</v>
      </c>
      <c r="E20" s="266"/>
      <c r="F20" s="161"/>
      <c r="G20" s="161"/>
      <c r="H20" s="267"/>
      <c r="I20" s="161"/>
      <c r="J20" s="274">
        <v>4</v>
      </c>
      <c r="K20" s="159">
        <v>4</v>
      </c>
      <c r="L20" s="159">
        <v>4</v>
      </c>
      <c r="M20" s="159">
        <v>4</v>
      </c>
      <c r="N20" s="137"/>
      <c r="O20" s="161"/>
      <c r="P20" s="269"/>
      <c r="Q20" s="2448"/>
      <c r="R20" s="2449"/>
      <c r="S20" s="102"/>
    </row>
    <row r="21" spans="1:19" x14ac:dyDescent="0.35">
      <c r="A21" s="1881" t="s">
        <v>237</v>
      </c>
      <c r="B21" s="1882"/>
      <c r="C21" s="1883"/>
      <c r="D21" s="689">
        <v>20</v>
      </c>
      <c r="E21" s="262"/>
      <c r="F21" s="263"/>
      <c r="G21" s="781"/>
      <c r="H21" s="263"/>
      <c r="I21" s="781"/>
      <c r="J21" s="264"/>
      <c r="K21" s="781"/>
      <c r="L21" s="781"/>
      <c r="M21" s="781"/>
      <c r="N21" s="159">
        <v>5</v>
      </c>
      <c r="O21" s="159">
        <v>5</v>
      </c>
      <c r="P21" s="275">
        <v>10</v>
      </c>
      <c r="Q21" s="2450" t="s">
        <v>14</v>
      </c>
      <c r="R21" s="2451"/>
      <c r="S21" s="531">
        <f>Q20+S20</f>
        <v>0</v>
      </c>
    </row>
    <row r="22" spans="1:19" x14ac:dyDescent="0.35">
      <c r="A22" s="1638"/>
      <c r="B22" s="1639"/>
      <c r="C22" s="1639"/>
      <c r="D22" s="180"/>
      <c r="E22" s="276"/>
      <c r="F22" s="277"/>
      <c r="G22" s="276"/>
      <c r="H22" s="277"/>
      <c r="I22" s="276"/>
      <c r="J22" s="278"/>
      <c r="K22" s="276"/>
      <c r="L22" s="276"/>
      <c r="M22" s="276"/>
      <c r="N22" s="276"/>
      <c r="O22" s="276"/>
      <c r="P22" s="279"/>
      <c r="Q22" s="1697" t="s">
        <v>16</v>
      </c>
      <c r="R22" s="1698"/>
      <c r="S22" s="2452"/>
    </row>
    <row r="23" spans="1:19" x14ac:dyDescent="0.35">
      <c r="A23" s="1622" t="s">
        <v>98</v>
      </c>
      <c r="B23" s="1623"/>
      <c r="C23" s="1623"/>
      <c r="D23" s="108">
        <f>SUM(D11:D22)</f>
        <v>100</v>
      </c>
      <c r="E23" s="109"/>
      <c r="F23" s="110"/>
      <c r="G23" s="109"/>
      <c r="H23" s="110"/>
      <c r="I23" s="109"/>
      <c r="J23" s="110"/>
      <c r="K23" s="111"/>
      <c r="L23" s="111"/>
      <c r="M23" s="111"/>
      <c r="N23" s="111"/>
      <c r="O23" s="111"/>
      <c r="P23" s="112"/>
      <c r="Q23" s="1723" t="s">
        <v>238</v>
      </c>
      <c r="R23" s="1772"/>
      <c r="S23" s="1773"/>
    </row>
    <row r="24" spans="1:19" x14ac:dyDescent="0.35">
      <c r="A24" s="1627" t="s">
        <v>519</v>
      </c>
      <c r="B24" s="1628"/>
      <c r="C24" s="1629"/>
      <c r="D24" s="185" t="s">
        <v>520</v>
      </c>
      <c r="E24" s="113">
        <f>SUM(E11:E22)</f>
        <v>0</v>
      </c>
      <c r="F24" s="113">
        <f>SUM(F11:F22)</f>
        <v>0</v>
      </c>
      <c r="G24" s="113">
        <f t="shared" ref="G24:P24" si="0">SUM(G11:G22)</f>
        <v>18</v>
      </c>
      <c r="H24" s="113">
        <f t="shared" si="0"/>
        <v>27</v>
      </c>
      <c r="I24" s="113">
        <f t="shared" si="0"/>
        <v>11</v>
      </c>
      <c r="J24" s="113">
        <f t="shared" si="0"/>
        <v>12</v>
      </c>
      <c r="K24" s="113">
        <f t="shared" si="0"/>
        <v>4</v>
      </c>
      <c r="L24" s="113">
        <f t="shared" si="0"/>
        <v>4</v>
      </c>
      <c r="M24" s="113">
        <f t="shared" si="0"/>
        <v>4</v>
      </c>
      <c r="N24" s="113">
        <f t="shared" si="0"/>
        <v>5</v>
      </c>
      <c r="O24" s="113">
        <f t="shared" si="0"/>
        <v>5</v>
      </c>
      <c r="P24" s="114">
        <f t="shared" si="0"/>
        <v>10</v>
      </c>
      <c r="Q24" s="1848"/>
      <c r="R24" s="1849"/>
      <c r="S24" s="1850"/>
    </row>
    <row r="25" spans="1:19" x14ac:dyDescent="0.35">
      <c r="A25" s="1630"/>
      <c r="B25" s="1631"/>
      <c r="C25" s="1632"/>
      <c r="D25" s="188" t="s">
        <v>106</v>
      </c>
      <c r="E25" s="115">
        <f>E24</f>
        <v>0</v>
      </c>
      <c r="F25" s="113">
        <f>SUM(E24:F24)</f>
        <v>0</v>
      </c>
      <c r="G25" s="113">
        <f>SUM(E24:G24)</f>
        <v>18</v>
      </c>
      <c r="H25" s="113">
        <f>SUM(E24:H24)</f>
        <v>45</v>
      </c>
      <c r="I25" s="113">
        <f>SUM(E24:I24)</f>
        <v>56</v>
      </c>
      <c r="J25" s="113">
        <f>SUM(E24:J24)</f>
        <v>68</v>
      </c>
      <c r="K25" s="113">
        <f>SUM(E24:K24)</f>
        <v>72</v>
      </c>
      <c r="L25" s="113">
        <f>SUM(E24:L24)</f>
        <v>76</v>
      </c>
      <c r="M25" s="113">
        <f>SUM(E24:M24)</f>
        <v>80</v>
      </c>
      <c r="N25" s="113">
        <f>SUM(E24:N24)</f>
        <v>85</v>
      </c>
      <c r="O25" s="113">
        <f>SUM(E24:O24)</f>
        <v>90</v>
      </c>
      <c r="P25" s="114">
        <f>SUM(E24:P24)</f>
        <v>100</v>
      </c>
      <c r="Q25" s="1633"/>
      <c r="R25" s="1892"/>
      <c r="S25" s="1634"/>
    </row>
    <row r="26" spans="1:19" x14ac:dyDescent="0.35">
      <c r="A26" s="1614" t="s">
        <v>522</v>
      </c>
      <c r="B26" s="1615"/>
      <c r="C26" s="1616"/>
      <c r="D26" s="190" t="s">
        <v>105</v>
      </c>
      <c r="E26" s="116"/>
      <c r="F26" s="117"/>
      <c r="G26" s="116"/>
      <c r="H26" s="117"/>
      <c r="I26" s="116"/>
      <c r="J26" s="117"/>
      <c r="K26" s="118"/>
      <c r="L26" s="118"/>
      <c r="M26" s="118"/>
      <c r="N26" s="118"/>
      <c r="O26" s="118"/>
      <c r="P26" s="119"/>
      <c r="Q26" s="1861" t="s">
        <v>617</v>
      </c>
      <c r="R26" s="1862"/>
      <c r="S26" s="1620">
        <f>P27</f>
        <v>0</v>
      </c>
    </row>
    <row r="27" spans="1:19" ht="21.75" thickBot="1" x14ac:dyDescent="0.4">
      <c r="A27" s="1617"/>
      <c r="B27" s="1618"/>
      <c r="C27" s="1619"/>
      <c r="D27" s="195" t="s">
        <v>109</v>
      </c>
      <c r="E27" s="120">
        <f>E26</f>
        <v>0</v>
      </c>
      <c r="F27" s="121">
        <f>SUM(E26:F26)</f>
        <v>0</v>
      </c>
      <c r="G27" s="121">
        <f>SUM(E26:G26)</f>
        <v>0</v>
      </c>
      <c r="H27" s="121">
        <f>SUM(E26:H26)</f>
        <v>0</v>
      </c>
      <c r="I27" s="121">
        <f>SUM(E26:I26)</f>
        <v>0</v>
      </c>
      <c r="J27" s="121">
        <f>SUM(E26:J26)</f>
        <v>0</v>
      </c>
      <c r="K27" s="121">
        <f>SUM(E26:K26)</f>
        <v>0</v>
      </c>
      <c r="L27" s="121">
        <f>SUM(E26:L26)</f>
        <v>0</v>
      </c>
      <c r="M27" s="121">
        <f>SUM(E26:M26)</f>
        <v>0</v>
      </c>
      <c r="N27" s="121">
        <f>SUM(E26:N26)</f>
        <v>0</v>
      </c>
      <c r="O27" s="121">
        <f>SUM(E26:O26)</f>
        <v>0</v>
      </c>
      <c r="P27" s="122">
        <f>SUM(E26:P26)</f>
        <v>0</v>
      </c>
      <c r="Q27" s="1863"/>
      <c r="R27" s="1864"/>
      <c r="S27" s="1621"/>
    </row>
    <row r="28" spans="1:19" hidden="1" x14ac:dyDescent="0.35">
      <c r="Q28" s="1666" t="s">
        <v>711</v>
      </c>
      <c r="R28" s="1666"/>
      <c r="S28" s="1666"/>
    </row>
    <row r="29" spans="1:19" ht="18" hidden="1" customHeight="1" x14ac:dyDescent="0.35">
      <c r="Q29" s="447"/>
      <c r="R29" s="729"/>
      <c r="S29" s="287"/>
    </row>
    <row r="30" spans="1:19" hidden="1" x14ac:dyDescent="0.35">
      <c r="Q30" s="1739" t="s">
        <v>712</v>
      </c>
      <c r="R30" s="1739"/>
      <c r="S30" s="1739"/>
    </row>
    <row r="31" spans="1:19" hidden="1" x14ac:dyDescent="0.35">
      <c r="Q31" s="1978" t="s">
        <v>729</v>
      </c>
      <c r="R31" s="1978"/>
      <c r="S31" s="1978"/>
    </row>
    <row r="32" spans="1:19" hidden="1" x14ac:dyDescent="0.35"/>
    <row r="38" spans="1:19" ht="21.75" hidden="1" thickBot="1" x14ac:dyDescent="0.4"/>
    <row r="39" spans="1:19" ht="21.75" hidden="1" thickBot="1" x14ac:dyDescent="0.4">
      <c r="A39" s="2003" t="s">
        <v>104</v>
      </c>
      <c r="B39" s="2004"/>
      <c r="C39" s="2004"/>
      <c r="D39" s="2004"/>
      <c r="E39" s="2004"/>
      <c r="F39" s="2004"/>
      <c r="G39" s="2004"/>
      <c r="H39" s="2004"/>
      <c r="I39" s="2004"/>
      <c r="J39" s="2004"/>
      <c r="K39" s="2004"/>
      <c r="L39" s="2004"/>
      <c r="M39" s="2004"/>
      <c r="N39" s="2004"/>
      <c r="O39" s="2004"/>
      <c r="P39" s="2004"/>
      <c r="Q39" s="2004"/>
      <c r="R39" s="2004"/>
      <c r="S39" s="2005"/>
    </row>
    <row r="40" spans="1:19" hidden="1" x14ac:dyDescent="0.35">
      <c r="A40" s="1827"/>
      <c r="B40" s="1828"/>
      <c r="C40" s="1828"/>
      <c r="D40" s="1828"/>
      <c r="E40" s="1828"/>
      <c r="F40" s="1828"/>
      <c r="G40" s="1828"/>
      <c r="H40" s="1828"/>
      <c r="I40" s="1828"/>
      <c r="J40" s="1828"/>
      <c r="K40" s="1828"/>
      <c r="L40" s="1828"/>
      <c r="M40" s="1828"/>
      <c r="N40" s="1828"/>
      <c r="O40" s="1828"/>
      <c r="P40" s="1828"/>
      <c r="Q40" s="1828"/>
      <c r="R40" s="1828"/>
      <c r="S40" s="1829"/>
    </row>
    <row r="41" spans="1:19" hidden="1" x14ac:dyDescent="0.35">
      <c r="A41" s="1812" t="s">
        <v>528</v>
      </c>
      <c r="B41" s="1813"/>
      <c r="C41" s="1813"/>
      <c r="D41" s="1813"/>
      <c r="E41" s="1813"/>
      <c r="F41" s="1813"/>
      <c r="G41" s="1813"/>
      <c r="H41" s="1813"/>
      <c r="I41" s="1813"/>
      <c r="J41" s="1813"/>
      <c r="K41" s="1813"/>
      <c r="L41" s="1813"/>
      <c r="M41" s="1813"/>
      <c r="N41" s="1813"/>
      <c r="O41" s="1813"/>
      <c r="P41" s="1813"/>
      <c r="Q41" s="1813"/>
      <c r="R41" s="1813"/>
      <c r="S41" s="1814"/>
    </row>
    <row r="42" spans="1:19" hidden="1" x14ac:dyDescent="0.35">
      <c r="A42" s="1812" t="s">
        <v>529</v>
      </c>
      <c r="B42" s="1813"/>
      <c r="C42" s="1813"/>
      <c r="D42" s="1813"/>
      <c r="E42" s="1813"/>
      <c r="F42" s="1813"/>
      <c r="G42" s="1813"/>
      <c r="H42" s="1813"/>
      <c r="I42" s="1813"/>
      <c r="J42" s="1813"/>
      <c r="K42" s="1813"/>
      <c r="L42" s="1813"/>
      <c r="M42" s="1813"/>
      <c r="N42" s="1813"/>
      <c r="O42" s="1813"/>
      <c r="P42" s="1813"/>
      <c r="Q42" s="1813"/>
      <c r="R42" s="1813"/>
      <c r="S42" s="1814"/>
    </row>
    <row r="43" spans="1:19" ht="21.75" hidden="1" thickBot="1" x14ac:dyDescent="0.4">
      <c r="A43" s="1893" t="s">
        <v>506</v>
      </c>
      <c r="B43" s="1894"/>
      <c r="C43" s="1894"/>
      <c r="D43" s="1894"/>
      <c r="E43" s="1894"/>
      <c r="F43" s="1894"/>
      <c r="G43" s="1894"/>
      <c r="H43" s="1894"/>
      <c r="I43" s="1894"/>
      <c r="J43" s="1894"/>
      <c r="K43" s="1894"/>
      <c r="L43" s="1894"/>
      <c r="M43" s="1894"/>
      <c r="N43" s="1894"/>
      <c r="O43" s="1894"/>
      <c r="P43" s="1894"/>
      <c r="Q43" s="1894"/>
      <c r="R43" s="1894"/>
      <c r="S43" s="1993"/>
    </row>
    <row r="44" spans="1:19" hidden="1" x14ac:dyDescent="0.35"/>
    <row r="45" spans="1:19" hidden="1" x14ac:dyDescent="0.35"/>
    <row r="46" spans="1:19" hidden="1" x14ac:dyDescent="0.35"/>
  </sheetData>
  <mergeCells count="43">
    <mergeCell ref="A43:S43"/>
    <mergeCell ref="Q22:S22"/>
    <mergeCell ref="A23:C23"/>
    <mergeCell ref="Q23:S23"/>
    <mergeCell ref="A24:C25"/>
    <mergeCell ref="Q24:S24"/>
    <mergeCell ref="Q25:S25"/>
    <mergeCell ref="Q26:R27"/>
    <mergeCell ref="Q28:S28"/>
    <mergeCell ref="Q30:S30"/>
    <mergeCell ref="Q31:S31"/>
    <mergeCell ref="A41:S41"/>
    <mergeCell ref="A42:S42"/>
    <mergeCell ref="A39:S39"/>
    <mergeCell ref="A40:S40"/>
    <mergeCell ref="A22:C22"/>
    <mergeCell ref="A16:C16"/>
    <mergeCell ref="A17:C17"/>
    <mergeCell ref="A18:C18"/>
    <mergeCell ref="A13:C13"/>
    <mergeCell ref="A14:C14"/>
    <mergeCell ref="A15:C15"/>
    <mergeCell ref="A1:S1"/>
    <mergeCell ref="A2:S2"/>
    <mergeCell ref="A3:B4"/>
    <mergeCell ref="Q5:S5"/>
    <mergeCell ref="C3:S4"/>
    <mergeCell ref="A26:C27"/>
    <mergeCell ref="S26:S27"/>
    <mergeCell ref="A7:B8"/>
    <mergeCell ref="A5:B6"/>
    <mergeCell ref="C5:P6"/>
    <mergeCell ref="A9:C10"/>
    <mergeCell ref="E9:P9"/>
    <mergeCell ref="Q18:S18"/>
    <mergeCell ref="A19:C19"/>
    <mergeCell ref="Q19:R19"/>
    <mergeCell ref="Q20:R20"/>
    <mergeCell ref="Q21:R21"/>
    <mergeCell ref="A21:C21"/>
    <mergeCell ref="C7:P7"/>
    <mergeCell ref="Q6:S6"/>
    <mergeCell ref="Q8:S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 scaleWithDoc="0" alignWithMargins="0">
    <oddHeader>&amp;R&amp;"Angsana New,ธรรมดา"&amp;18 48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1"/>
  <sheetViews>
    <sheetView view="pageLayout" zoomScaleNormal="100" workbookViewId="0">
      <selection activeCell="A23" sqref="A23:D23"/>
    </sheetView>
  </sheetViews>
  <sheetFormatPr defaultColWidth="9" defaultRowHeight="21" x14ac:dyDescent="0.35"/>
  <cols>
    <col min="1" max="1" width="8.5" style="15" customWidth="1"/>
    <col min="2" max="2" width="3" style="15" customWidth="1"/>
    <col min="3" max="12" width="9" style="15"/>
    <col min="13" max="13" width="12.5" style="15" customWidth="1"/>
    <col min="14" max="14" width="5.375" style="15" customWidth="1"/>
    <col min="15" max="15" width="2.25" style="15" customWidth="1"/>
    <col min="16" max="16384" width="9" style="15"/>
  </cols>
  <sheetData>
    <row r="1" spans="1:16" x14ac:dyDescent="0.35">
      <c r="A1" s="17" t="s">
        <v>44</v>
      </c>
    </row>
    <row r="2" spans="1:16" ht="21" customHeight="1" x14ac:dyDescent="0.35">
      <c r="A2" s="26" t="s">
        <v>24</v>
      </c>
      <c r="B2" s="1600" t="s">
        <v>64</v>
      </c>
      <c r="C2" s="1600"/>
      <c r="D2" s="1600"/>
      <c r="E2" s="1600"/>
      <c r="F2" s="1600"/>
      <c r="G2" s="1600"/>
      <c r="H2" s="1600"/>
      <c r="I2" s="1600"/>
      <c r="J2" s="1600"/>
      <c r="K2" s="1600"/>
      <c r="L2" s="1600"/>
      <c r="M2" s="1600"/>
      <c r="N2" s="27"/>
      <c r="O2" s="27"/>
      <c r="P2" s="27"/>
    </row>
    <row r="3" spans="1:16" x14ac:dyDescent="0.35">
      <c r="B3" s="1595" t="s">
        <v>65</v>
      </c>
      <c r="C3" s="1595"/>
      <c r="D3" s="1595"/>
      <c r="E3" s="1595"/>
      <c r="F3" s="1595"/>
      <c r="G3" s="1595"/>
      <c r="H3" s="1595"/>
      <c r="I3" s="1595"/>
      <c r="J3" s="1595"/>
      <c r="K3" s="1595"/>
      <c r="L3" s="17"/>
      <c r="M3" s="17"/>
    </row>
    <row r="5" spans="1:16" ht="27.6" customHeight="1" x14ac:dyDescent="0.35">
      <c r="A5" s="20" t="s">
        <v>45</v>
      </c>
    </row>
    <row r="6" spans="1:16" ht="23.25" x14ac:dyDescent="0.5">
      <c r="B6" s="18" t="s">
        <v>66</v>
      </c>
      <c r="C6" s="176" t="s">
        <v>67</v>
      </c>
      <c r="D6" s="167"/>
      <c r="E6" s="167"/>
      <c r="F6" s="167"/>
      <c r="G6" s="167"/>
      <c r="H6" s="40"/>
      <c r="I6" s="39"/>
      <c r="J6" s="39"/>
      <c r="K6" s="39"/>
      <c r="L6" s="39"/>
      <c r="M6" s="39"/>
      <c r="N6" s="39"/>
      <c r="O6" s="39"/>
      <c r="P6" s="29"/>
    </row>
    <row r="7" spans="1:16" ht="23.25" x14ac:dyDescent="0.5">
      <c r="B7" s="18" t="s">
        <v>68</v>
      </c>
      <c r="C7" s="168" t="s">
        <v>63</v>
      </c>
      <c r="H7" s="38"/>
      <c r="I7" s="39"/>
      <c r="J7" s="39"/>
      <c r="K7" s="39"/>
      <c r="L7" s="39"/>
      <c r="M7" s="39"/>
      <c r="N7" s="39"/>
      <c r="O7" s="29"/>
      <c r="P7" s="29"/>
    </row>
    <row r="8" spans="1:16" ht="23.25" x14ac:dyDescent="0.5">
      <c r="B8" s="18" t="s">
        <v>69</v>
      </c>
      <c r="C8" s="15" t="s">
        <v>70</v>
      </c>
      <c r="H8" s="38"/>
    </row>
    <row r="9" spans="1:16" ht="23.25" x14ac:dyDescent="0.5">
      <c r="B9" s="18" t="s">
        <v>71</v>
      </c>
      <c r="C9" s="15" t="s">
        <v>72</v>
      </c>
      <c r="H9" s="38"/>
    </row>
    <row r="10" spans="1:16" x14ac:dyDescent="0.35">
      <c r="B10" s="28"/>
    </row>
    <row r="11" spans="1:16" x14ac:dyDescent="0.35">
      <c r="B11" s="28"/>
    </row>
  </sheetData>
  <mergeCells count="2">
    <mergeCell ref="B3:K3"/>
    <mergeCell ref="B2:M2"/>
  </mergeCells>
  <pageMargins left="1.1811023622047245" right="0" top="0.74803149606299213" bottom="0.74803149606299213" header="0.31496062992125984" footer="0.31496062992125984"/>
  <pageSetup paperSize="9" orientation="landscape" r:id="rId1"/>
  <headerFooter>
    <oddHeader>&amp;R&amp;"Angsana New,ธรรมดา"&amp;18 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F16"/>
  <sheetViews>
    <sheetView zoomScaleNormal="100" workbookViewId="0">
      <selection activeCell="A23" sqref="A23:D23"/>
    </sheetView>
  </sheetViews>
  <sheetFormatPr defaultColWidth="9" defaultRowHeight="21" x14ac:dyDescent="0.35"/>
  <cols>
    <col min="1" max="5" width="9" style="15"/>
    <col min="6" max="6" width="10.875" style="15" customWidth="1"/>
    <col min="7" max="16384" width="9" style="15"/>
  </cols>
  <sheetData>
    <row r="1" spans="1:6" x14ac:dyDescent="0.35">
      <c r="A1" s="30" t="s">
        <v>48</v>
      </c>
      <c r="B1" s="30"/>
      <c r="C1" s="30"/>
      <c r="D1" s="30"/>
    </row>
    <row r="2" spans="1:6" x14ac:dyDescent="0.35">
      <c r="A2" s="15">
        <v>1</v>
      </c>
      <c r="B2" s="17" t="s">
        <v>20</v>
      </c>
    </row>
    <row r="3" spans="1:6" x14ac:dyDescent="0.35">
      <c r="B3" s="15" t="s">
        <v>16</v>
      </c>
      <c r="C3" s="44" t="s">
        <v>21</v>
      </c>
    </row>
    <row r="4" spans="1:6" x14ac:dyDescent="0.35">
      <c r="C4" s="45" t="s">
        <v>73</v>
      </c>
    </row>
    <row r="5" spans="1:6" x14ac:dyDescent="0.35">
      <c r="C5" s="45" t="s">
        <v>74</v>
      </c>
    </row>
    <row r="7" spans="1:6" x14ac:dyDescent="0.35">
      <c r="A7" s="15">
        <v>2</v>
      </c>
      <c r="B7" s="17" t="s">
        <v>75</v>
      </c>
      <c r="C7" s="45"/>
    </row>
    <row r="8" spans="1:6" x14ac:dyDescent="0.35">
      <c r="C8" s="44" t="s">
        <v>643</v>
      </c>
    </row>
    <row r="9" spans="1:6" x14ac:dyDescent="0.35">
      <c r="C9" s="45" t="s">
        <v>76</v>
      </c>
    </row>
    <row r="10" spans="1:6" x14ac:dyDescent="0.35">
      <c r="C10" s="1599" t="s">
        <v>644</v>
      </c>
      <c r="D10" s="1598"/>
      <c r="E10" s="1598"/>
      <c r="F10" s="1598"/>
    </row>
    <row r="11" spans="1:6" x14ac:dyDescent="0.35">
      <c r="C11" s="1599" t="s">
        <v>645</v>
      </c>
      <c r="D11" s="1598"/>
      <c r="E11" s="1598"/>
      <c r="F11" s="1598"/>
    </row>
    <row r="12" spans="1:6" x14ac:dyDescent="0.35">
      <c r="C12" s="1598" t="s">
        <v>646</v>
      </c>
      <c r="D12" s="1598"/>
      <c r="E12" s="1598"/>
      <c r="F12" s="1598"/>
    </row>
    <row r="13" spans="1:6" x14ac:dyDescent="0.35">
      <c r="C13" s="1598" t="s">
        <v>77</v>
      </c>
      <c r="D13" s="1598"/>
      <c r="E13" s="1598"/>
      <c r="F13" s="1598"/>
    </row>
    <row r="14" spans="1:6" x14ac:dyDescent="0.35">
      <c r="C14" s="1598" t="s">
        <v>647</v>
      </c>
      <c r="D14" s="1598"/>
      <c r="E14" s="1598"/>
      <c r="F14" s="1598"/>
    </row>
    <row r="15" spans="1:6" x14ac:dyDescent="0.35">
      <c r="C15" s="1598" t="s">
        <v>648</v>
      </c>
      <c r="D15" s="1598"/>
      <c r="E15" s="1598"/>
      <c r="F15" s="1598"/>
    </row>
    <row r="16" spans="1:6" x14ac:dyDescent="0.35">
      <c r="C16" s="1599" t="s">
        <v>925</v>
      </c>
      <c r="D16" s="1598"/>
      <c r="E16" s="1598"/>
      <c r="F16" s="1598"/>
    </row>
  </sheetData>
  <mergeCells count="7">
    <mergeCell ref="C15:F15"/>
    <mergeCell ref="C16:F16"/>
    <mergeCell ref="C10:F10"/>
    <mergeCell ref="C11:F11"/>
    <mergeCell ref="C12:F12"/>
    <mergeCell ref="C13:F13"/>
    <mergeCell ref="C14:F14"/>
  </mergeCells>
  <pageMargins left="1.1811023622047245" right="0" top="0.74803149606299213" bottom="0.74803149606299213" header="0.31496062992125984" footer="0.31496062992125984"/>
  <pageSetup paperSize="9" orientation="landscape" r:id="rId1"/>
  <headerFooter>
    <oddHeader>&amp;R&amp;"Angsana New,ธรรมดา"&amp;18 4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G17"/>
  <sheetViews>
    <sheetView topLeftCell="B1" zoomScaleNormal="100" workbookViewId="0">
      <selection activeCell="A23" sqref="A23:D23"/>
    </sheetView>
  </sheetViews>
  <sheetFormatPr defaultColWidth="8.75" defaultRowHeight="15" x14ac:dyDescent="0.25"/>
  <cols>
    <col min="1" max="3" width="8.75" style="5"/>
    <col min="4" max="4" width="11" style="5" customWidth="1"/>
    <col min="5" max="16384" width="8.75" style="5"/>
  </cols>
  <sheetData>
    <row r="1" spans="1:7" ht="21" x14ac:dyDescent="0.35">
      <c r="A1" s="30" t="s">
        <v>22</v>
      </c>
      <c r="B1" s="30"/>
      <c r="C1" s="30"/>
      <c r="D1" s="30"/>
    </row>
    <row r="3" spans="1:7" ht="21" x14ac:dyDescent="0.35">
      <c r="A3" s="15">
        <v>3</v>
      </c>
      <c r="B3" s="17" t="s">
        <v>78</v>
      </c>
    </row>
    <row r="4" spans="1:7" ht="21" x14ac:dyDescent="0.35">
      <c r="A4" s="15"/>
      <c r="C4" s="46" t="s">
        <v>79</v>
      </c>
      <c r="D4" s="36"/>
      <c r="E4" s="36"/>
      <c r="F4" s="36"/>
      <c r="G4" s="36"/>
    </row>
    <row r="5" spans="1:7" ht="21" x14ac:dyDescent="0.35">
      <c r="A5" s="15"/>
      <c r="C5" s="1598" t="s">
        <v>80</v>
      </c>
      <c r="D5" s="1598"/>
      <c r="E5" s="1598"/>
      <c r="F5" s="36"/>
      <c r="G5" s="36"/>
    </row>
    <row r="6" spans="1:7" ht="21" x14ac:dyDescent="0.35">
      <c r="A6" s="15"/>
      <c r="C6" s="1601" t="s">
        <v>81</v>
      </c>
      <c r="D6" s="1601"/>
      <c r="E6" s="1601"/>
      <c r="F6" s="36"/>
      <c r="G6" s="36"/>
    </row>
    <row r="7" spans="1:7" ht="21" x14ac:dyDescent="0.35">
      <c r="A7" s="15"/>
      <c r="C7" s="1601" t="s">
        <v>82</v>
      </c>
      <c r="D7" s="1601"/>
      <c r="E7" s="1601"/>
      <c r="F7" s="1601"/>
      <c r="G7" s="1601"/>
    </row>
    <row r="8" spans="1:7" ht="21" x14ac:dyDescent="0.35">
      <c r="A8" s="15"/>
      <c r="C8" s="1598" t="s">
        <v>83</v>
      </c>
      <c r="D8" s="1598"/>
      <c r="E8" s="1598"/>
      <c r="F8" s="1598"/>
      <c r="G8" s="1598"/>
    </row>
    <row r="9" spans="1:7" ht="21" x14ac:dyDescent="0.35">
      <c r="A9" s="15"/>
      <c r="C9" s="1598" t="s">
        <v>84</v>
      </c>
      <c r="D9" s="1598"/>
      <c r="E9" s="1598"/>
      <c r="F9" s="1598"/>
      <c r="G9" s="1598"/>
    </row>
    <row r="10" spans="1:7" ht="21" x14ac:dyDescent="0.35">
      <c r="A10" s="15"/>
      <c r="C10" s="1598" t="s">
        <v>85</v>
      </c>
      <c r="D10" s="1598"/>
      <c r="E10" s="1598"/>
      <c r="F10" s="1598"/>
      <c r="G10" s="1598"/>
    </row>
    <row r="11" spans="1:7" ht="21" x14ac:dyDescent="0.35">
      <c r="A11" s="15"/>
      <c r="C11" s="1598" t="s">
        <v>86</v>
      </c>
      <c r="D11" s="1598"/>
      <c r="E11" s="1598"/>
      <c r="F11" s="1598"/>
      <c r="G11" s="1598"/>
    </row>
    <row r="12" spans="1:7" ht="21" x14ac:dyDescent="0.35">
      <c r="A12" s="15"/>
      <c r="C12" s="15" t="s">
        <v>87</v>
      </c>
    </row>
    <row r="13" spans="1:7" ht="21" x14ac:dyDescent="0.35">
      <c r="A13" s="15">
        <v>4</v>
      </c>
      <c r="B13" s="47" t="s">
        <v>23</v>
      </c>
      <c r="C13" s="36"/>
      <c r="D13" s="36"/>
      <c r="E13" s="36"/>
      <c r="F13" s="36"/>
      <c r="G13" s="36"/>
    </row>
    <row r="14" spans="1:7" ht="21" x14ac:dyDescent="0.35">
      <c r="B14" s="36"/>
      <c r="C14" s="1598" t="s">
        <v>88</v>
      </c>
      <c r="D14" s="1598"/>
      <c r="E14" s="1598"/>
      <c r="F14" s="1598"/>
      <c r="G14" s="1598"/>
    </row>
    <row r="15" spans="1:7" ht="21" x14ac:dyDescent="0.35">
      <c r="B15" s="36"/>
      <c r="C15" s="1598" t="s">
        <v>89</v>
      </c>
      <c r="D15" s="1598"/>
      <c r="E15" s="1598"/>
      <c r="F15" s="1598"/>
      <c r="G15" s="1598"/>
    </row>
    <row r="16" spans="1:7" ht="21" x14ac:dyDescent="0.35">
      <c r="B16" s="36"/>
      <c r="C16" s="1598" t="s">
        <v>649</v>
      </c>
      <c r="D16" s="1598"/>
      <c r="E16" s="1598"/>
      <c r="F16" s="1598"/>
      <c r="G16" s="1598"/>
    </row>
    <row r="17" spans="3:7" ht="21" x14ac:dyDescent="0.35">
      <c r="C17" s="1599" t="s">
        <v>650</v>
      </c>
      <c r="D17" s="1599"/>
      <c r="E17" s="1599"/>
      <c r="F17" s="1599"/>
      <c r="G17" s="1599"/>
    </row>
  </sheetData>
  <mergeCells count="11">
    <mergeCell ref="C16:G16"/>
    <mergeCell ref="C17:G17"/>
    <mergeCell ref="C5:E5"/>
    <mergeCell ref="C6:E6"/>
    <mergeCell ref="C7:G7"/>
    <mergeCell ref="C8:G8"/>
    <mergeCell ref="C11:G11"/>
    <mergeCell ref="C15:G15"/>
    <mergeCell ref="C10:G10"/>
    <mergeCell ref="C14:G14"/>
    <mergeCell ref="C9:G9"/>
  </mergeCells>
  <pageMargins left="1.1811023622047245" right="0.70866141732283472" top="0.74803149606299213" bottom="0.74803149606299213" header="0.31496062992125984" footer="0.31496062992125984"/>
  <pageSetup paperSize="9" orientation="landscape" r:id="rId1"/>
  <headerFooter>
    <oddHeader>&amp;R&amp;"Angsana New,ธรรมดา"&amp;18 5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Q25"/>
  <sheetViews>
    <sheetView zoomScale="70" zoomScaleNormal="70" zoomScaleSheetLayoutView="75" zoomScalePageLayoutView="60" workbookViewId="0">
      <selection activeCell="A23" sqref="A23:D23"/>
    </sheetView>
  </sheetViews>
  <sheetFormatPr defaultColWidth="9" defaultRowHeight="23.25" customHeight="1" x14ac:dyDescent="0.25"/>
  <cols>
    <col min="1" max="1" width="9" style="1102"/>
    <col min="2" max="2" width="15.25" style="1102" customWidth="1"/>
    <col min="3" max="13" width="9" style="1102"/>
    <col min="14" max="14" width="21" style="1102" customWidth="1"/>
    <col min="15" max="15" width="21.375" style="1102" customWidth="1"/>
    <col min="16" max="16" width="20.25" style="1102" customWidth="1"/>
    <col min="17" max="16384" width="9" style="1102"/>
  </cols>
  <sheetData>
    <row r="1" spans="1:17" ht="30.75" x14ac:dyDescent="0.45">
      <c r="A1" s="1100" t="s">
        <v>90</v>
      </c>
      <c r="B1" s="1101"/>
      <c r="C1" s="1101"/>
      <c r="D1" s="1101"/>
      <c r="E1" s="1101"/>
      <c r="F1" s="1101"/>
      <c r="G1" s="1101"/>
      <c r="H1" s="1101"/>
      <c r="I1" s="1101"/>
      <c r="J1" s="1101"/>
      <c r="K1" s="1101"/>
      <c r="L1" s="1101"/>
      <c r="M1" s="1101"/>
      <c r="N1" s="1101"/>
      <c r="O1" s="1101"/>
    </row>
    <row r="2" spans="1:17" ht="23.25" customHeight="1" x14ac:dyDescent="0.25">
      <c r="A2" s="1103"/>
      <c r="B2" s="1103"/>
      <c r="C2" s="1103"/>
      <c r="D2" s="1103"/>
      <c r="E2" s="1103"/>
      <c r="F2" s="1103"/>
      <c r="G2" s="1103"/>
      <c r="H2" s="1103"/>
      <c r="I2" s="1103"/>
      <c r="J2" s="1103"/>
      <c r="K2" s="1103"/>
      <c r="L2" s="1103"/>
      <c r="M2" s="1103"/>
      <c r="N2" s="1103"/>
      <c r="O2" s="1103"/>
    </row>
    <row r="3" spans="1:17" ht="23.25" customHeight="1" x14ac:dyDescent="0.25">
      <c r="A3" s="1104"/>
      <c r="B3" s="1104"/>
      <c r="C3" s="1105"/>
      <c r="D3" s="1105"/>
      <c r="E3" s="1105"/>
      <c r="F3" s="1105"/>
      <c r="G3" s="1105"/>
      <c r="H3" s="1105"/>
      <c r="I3" s="1105"/>
      <c r="J3" s="1105"/>
      <c r="K3" s="1105"/>
      <c r="L3" s="1105"/>
      <c r="M3" s="1105"/>
      <c r="N3" s="1105"/>
      <c r="O3" s="1106"/>
      <c r="P3" s="1101"/>
      <c r="Q3" s="1101"/>
    </row>
    <row r="4" spans="1:17" ht="23.25" customHeight="1" x14ac:dyDescent="0.25">
      <c r="A4" s="1107"/>
      <c r="B4" s="1107"/>
      <c r="C4" s="1101"/>
      <c r="D4" s="1101"/>
      <c r="E4" s="1101"/>
      <c r="F4" s="1101"/>
      <c r="G4" s="1101"/>
      <c r="H4" s="1101"/>
      <c r="I4" s="1101"/>
      <c r="J4" s="1101"/>
      <c r="K4" s="1101"/>
      <c r="L4" s="1101"/>
      <c r="M4" s="1101"/>
      <c r="N4" s="1101"/>
      <c r="O4" s="1108"/>
      <c r="P4" s="1101"/>
      <c r="Q4" s="1101"/>
    </row>
    <row r="5" spans="1:17" ht="23.25" customHeight="1" x14ac:dyDescent="0.25">
      <c r="A5" s="1107"/>
      <c r="B5" s="1107"/>
      <c r="C5" s="1101"/>
      <c r="D5" s="1101"/>
      <c r="E5" s="1101"/>
      <c r="F5" s="1101"/>
      <c r="G5" s="1101"/>
      <c r="H5" s="1101"/>
      <c r="I5" s="1101"/>
      <c r="J5" s="1101"/>
      <c r="K5" s="1101"/>
      <c r="L5" s="1101"/>
      <c r="M5" s="1101"/>
      <c r="N5" s="1101"/>
      <c r="O5" s="1108"/>
      <c r="P5" s="1101"/>
      <c r="Q5" s="1101"/>
    </row>
    <row r="6" spans="1:17" ht="23.25" customHeight="1" x14ac:dyDescent="0.25">
      <c r="A6" s="1107"/>
      <c r="B6" s="1107"/>
      <c r="C6" s="1101"/>
      <c r="D6" s="1101"/>
      <c r="E6" s="1101"/>
      <c r="F6" s="1101"/>
      <c r="G6" s="1101"/>
      <c r="H6" s="1101"/>
      <c r="I6" s="1101"/>
      <c r="J6" s="1101"/>
      <c r="K6" s="1101"/>
      <c r="L6" s="1101"/>
      <c r="M6" s="1101"/>
      <c r="N6" s="1101"/>
      <c r="O6" s="1108"/>
      <c r="P6" s="1101"/>
      <c r="Q6" s="1101"/>
    </row>
    <row r="7" spans="1:17" ht="23.25" customHeight="1" x14ac:dyDescent="0.25">
      <c r="A7" s="1109"/>
      <c r="B7" s="1109"/>
      <c r="C7" s="1103"/>
      <c r="D7" s="1103"/>
      <c r="E7" s="1103"/>
      <c r="F7" s="1103"/>
      <c r="G7" s="1103"/>
      <c r="H7" s="1103"/>
      <c r="I7" s="1103"/>
      <c r="J7" s="1103"/>
      <c r="K7" s="1103"/>
      <c r="L7" s="1103"/>
      <c r="M7" s="1103"/>
      <c r="N7" s="1103"/>
      <c r="O7" s="1110"/>
      <c r="P7" s="1101"/>
      <c r="Q7" s="1101"/>
    </row>
    <row r="8" spans="1:17" ht="23.25" customHeight="1" x14ac:dyDescent="0.25">
      <c r="A8" s="1107"/>
      <c r="B8" s="1111"/>
      <c r="C8" s="1101"/>
      <c r="D8" s="1101"/>
      <c r="E8" s="1101"/>
      <c r="F8" s="1101" t="s">
        <v>91</v>
      </c>
      <c r="G8" s="1101"/>
      <c r="H8" s="1101"/>
      <c r="I8" s="1101"/>
      <c r="J8" s="1101"/>
      <c r="K8" s="1101"/>
      <c r="L8" s="1101"/>
      <c r="M8" s="1101"/>
      <c r="N8" s="1112"/>
      <c r="O8" s="1106"/>
      <c r="P8" s="1101"/>
      <c r="Q8" s="1101"/>
    </row>
    <row r="9" spans="1:17" ht="30.75" customHeight="1" x14ac:dyDescent="0.25">
      <c r="A9" s="1107"/>
      <c r="B9" s="1107"/>
      <c r="C9" s="1101"/>
      <c r="D9" s="1101"/>
      <c r="E9" s="1101"/>
      <c r="F9" s="1101"/>
      <c r="G9" s="1101"/>
      <c r="H9" s="1101"/>
      <c r="I9" s="1101"/>
      <c r="J9" s="1101"/>
      <c r="K9" s="1101"/>
      <c r="L9" s="1101"/>
      <c r="M9" s="1101"/>
      <c r="N9" s="1101"/>
      <c r="O9" s="1108"/>
      <c r="P9" s="1101"/>
      <c r="Q9" s="1101"/>
    </row>
    <row r="10" spans="1:17" ht="23.25" customHeight="1" x14ac:dyDescent="0.25">
      <c r="A10" s="1107"/>
      <c r="B10" s="1107"/>
      <c r="C10" s="1101"/>
      <c r="D10" s="1101"/>
      <c r="E10" s="1101"/>
      <c r="F10" s="1101"/>
      <c r="G10" s="1101"/>
      <c r="H10" s="1101"/>
      <c r="I10" s="1101"/>
      <c r="J10" s="1101"/>
      <c r="K10" s="1101"/>
      <c r="L10" s="1101"/>
      <c r="M10" s="1101"/>
      <c r="N10" s="1101"/>
      <c r="O10" s="1108"/>
      <c r="P10" s="1101"/>
      <c r="Q10" s="1101"/>
    </row>
    <row r="11" spans="1:17" ht="23.25" customHeight="1" x14ac:dyDescent="0.25">
      <c r="A11" s="1107"/>
      <c r="B11" s="1107"/>
      <c r="C11" s="1101"/>
      <c r="D11" s="1101"/>
      <c r="E11" s="1101"/>
      <c r="F11" s="1101"/>
      <c r="G11" s="1101"/>
      <c r="H11" s="1101"/>
      <c r="I11" s="1101"/>
      <c r="J11" s="1101"/>
      <c r="K11" s="1101"/>
      <c r="L11" s="1101"/>
      <c r="M11" s="1101"/>
      <c r="N11" s="1101"/>
      <c r="O11" s="1108"/>
      <c r="P11" s="1101"/>
      <c r="Q11" s="1101"/>
    </row>
    <row r="12" spans="1:17" ht="23.25" customHeight="1" x14ac:dyDescent="0.25">
      <c r="A12" s="1107"/>
      <c r="B12" s="1107"/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8"/>
      <c r="P12" s="1101"/>
      <c r="Q12" s="1101"/>
    </row>
    <row r="13" spans="1:17" ht="63" customHeight="1" x14ac:dyDescent="0.25">
      <c r="A13" s="1109"/>
      <c r="B13" s="1109"/>
      <c r="C13" s="1103"/>
      <c r="D13" s="1103"/>
      <c r="E13" s="1103"/>
      <c r="F13" s="1103"/>
      <c r="G13" s="1103"/>
      <c r="H13" s="1103"/>
      <c r="I13" s="1103"/>
      <c r="J13" s="1103"/>
      <c r="K13" s="1103"/>
      <c r="L13" s="1103"/>
      <c r="M13" s="1103"/>
      <c r="N13" s="1103"/>
      <c r="O13" s="1110"/>
      <c r="P13" s="1101"/>
      <c r="Q13" s="1101"/>
    </row>
    <row r="14" spans="1:17" ht="23.25" customHeight="1" x14ac:dyDescent="0.25">
      <c r="A14" s="1107"/>
      <c r="B14" s="1107"/>
      <c r="C14" s="1101"/>
      <c r="D14" s="1101"/>
      <c r="E14" s="1101"/>
      <c r="F14" s="1101"/>
      <c r="G14" s="1101"/>
      <c r="H14" s="1101"/>
      <c r="I14" s="1101"/>
      <c r="J14" s="1101"/>
      <c r="K14" s="1101"/>
      <c r="L14" s="1101"/>
      <c r="M14" s="1101"/>
      <c r="N14" s="1101"/>
      <c r="O14" s="1108"/>
      <c r="P14" s="1101"/>
      <c r="Q14" s="1101"/>
    </row>
    <row r="15" spans="1:17" ht="23.25" customHeight="1" x14ac:dyDescent="0.25">
      <c r="A15" s="1107"/>
      <c r="B15" s="1107"/>
      <c r="C15" s="1101"/>
      <c r="D15" s="1101"/>
      <c r="E15" s="1101"/>
      <c r="F15" s="1101"/>
      <c r="G15" s="1101"/>
      <c r="H15" s="1101"/>
      <c r="I15" s="1101"/>
      <c r="J15" s="1101"/>
      <c r="K15" s="1101"/>
      <c r="L15" s="1101"/>
      <c r="M15" s="1101"/>
      <c r="N15" s="1101"/>
      <c r="O15" s="1108"/>
      <c r="P15" s="1101"/>
      <c r="Q15" s="1101"/>
    </row>
    <row r="16" spans="1:17" ht="23.25" customHeight="1" x14ac:dyDescent="0.25">
      <c r="A16" s="1107"/>
      <c r="B16" s="1107"/>
      <c r="C16" s="1101"/>
      <c r="D16" s="1101"/>
      <c r="E16" s="1101"/>
      <c r="F16" s="1101"/>
      <c r="G16" s="1101"/>
      <c r="H16" s="1101"/>
      <c r="I16" s="1101"/>
      <c r="J16" s="1101"/>
      <c r="K16" s="1101"/>
      <c r="L16" s="1101"/>
      <c r="M16" s="1101"/>
      <c r="N16" s="1101"/>
      <c r="O16" s="1108"/>
      <c r="P16" s="1101"/>
      <c r="Q16" s="1101"/>
    </row>
    <row r="17" spans="1:17" ht="23.25" customHeight="1" x14ac:dyDescent="0.25">
      <c r="A17" s="1107"/>
      <c r="B17" s="1107"/>
      <c r="C17" s="1101"/>
      <c r="D17" s="1101"/>
      <c r="E17" s="1101"/>
      <c r="F17" s="1101"/>
      <c r="G17" s="1101"/>
      <c r="H17" s="1101"/>
      <c r="I17" s="1101"/>
      <c r="J17" s="1101"/>
      <c r="K17" s="1101"/>
      <c r="L17" s="1101"/>
      <c r="M17" s="1101"/>
      <c r="N17" s="1101"/>
      <c r="O17" s="1108"/>
      <c r="P17" s="1101"/>
      <c r="Q17" s="1101"/>
    </row>
    <row r="18" spans="1:17" ht="23.25" customHeight="1" x14ac:dyDescent="0.25">
      <c r="A18" s="1107"/>
      <c r="B18" s="1107"/>
      <c r="C18" s="1101"/>
      <c r="D18" s="1101"/>
      <c r="E18" s="1101"/>
      <c r="F18" s="1101"/>
      <c r="G18" s="1101"/>
      <c r="H18" s="1101"/>
      <c r="I18" s="1101"/>
      <c r="J18" s="1101"/>
      <c r="K18" s="1101"/>
      <c r="L18" s="1101"/>
      <c r="M18" s="1101"/>
      <c r="N18" s="1101"/>
      <c r="O18" s="1108"/>
      <c r="P18" s="1101"/>
      <c r="Q18" s="1101"/>
    </row>
    <row r="19" spans="1:17" ht="39" customHeight="1" x14ac:dyDescent="0.25">
      <c r="A19" s="1109"/>
      <c r="B19" s="1109"/>
      <c r="C19" s="1103"/>
      <c r="D19" s="1103"/>
      <c r="E19" s="1103"/>
      <c r="F19" s="1103"/>
      <c r="G19" s="1103"/>
      <c r="H19" s="1103"/>
      <c r="I19" s="1103"/>
      <c r="J19" s="1103"/>
      <c r="K19" s="1103"/>
      <c r="L19" s="1103"/>
      <c r="M19" s="1103"/>
      <c r="N19" s="1103"/>
      <c r="O19" s="1110"/>
      <c r="P19" s="1101"/>
      <c r="Q19" s="1101"/>
    </row>
    <row r="20" spans="1:17" ht="23.25" customHeight="1" x14ac:dyDescent="0.25">
      <c r="A20" s="1107"/>
      <c r="B20" s="1107"/>
      <c r="C20" s="1101"/>
      <c r="D20" s="1101"/>
      <c r="E20" s="1101"/>
      <c r="F20" s="1101"/>
      <c r="G20" s="1101"/>
      <c r="H20" s="1101"/>
      <c r="I20" s="1101"/>
      <c r="J20" s="1101"/>
      <c r="K20" s="1101"/>
      <c r="L20" s="1101"/>
      <c r="M20" s="1101"/>
      <c r="N20" s="1101"/>
      <c r="O20" s="1108"/>
      <c r="P20" s="1101"/>
      <c r="Q20" s="1101"/>
    </row>
    <row r="21" spans="1:17" ht="23.25" customHeight="1" x14ac:dyDescent="0.25">
      <c r="A21" s="1107"/>
      <c r="B21" s="1107"/>
      <c r="C21" s="1101"/>
      <c r="D21" s="1101"/>
      <c r="E21" s="1101"/>
      <c r="F21" s="1101"/>
      <c r="G21" s="1101"/>
      <c r="H21" s="1101"/>
      <c r="I21" s="1101"/>
      <c r="J21" s="1101"/>
      <c r="K21" s="1101"/>
      <c r="L21" s="1101"/>
      <c r="M21" s="1101"/>
      <c r="N21" s="1101"/>
      <c r="O21" s="1108"/>
      <c r="P21" s="1101"/>
      <c r="Q21" s="1101"/>
    </row>
    <row r="22" spans="1:17" ht="23.25" customHeight="1" x14ac:dyDescent="0.25">
      <c r="A22" s="1107"/>
      <c r="B22" s="1107"/>
      <c r="C22" s="1101"/>
      <c r="D22" s="1101"/>
      <c r="E22" s="1101"/>
      <c r="F22" s="1101"/>
      <c r="G22" s="1101"/>
      <c r="H22" s="1101"/>
      <c r="I22" s="1101"/>
      <c r="J22" s="1101"/>
      <c r="K22" s="1101"/>
      <c r="L22" s="1101"/>
      <c r="M22" s="1101"/>
      <c r="N22" s="1101"/>
      <c r="O22" s="1108"/>
      <c r="P22" s="1101"/>
      <c r="Q22" s="1101"/>
    </row>
    <row r="23" spans="1:17" ht="23.25" customHeight="1" x14ac:dyDescent="0.25">
      <c r="A23" s="1109"/>
      <c r="B23" s="1109"/>
      <c r="C23" s="1103"/>
      <c r="D23" s="1103"/>
      <c r="E23" s="1103"/>
      <c r="F23" s="1103"/>
      <c r="G23" s="1103"/>
      <c r="H23" s="1103"/>
      <c r="I23" s="1103"/>
      <c r="J23" s="1103"/>
      <c r="K23" s="1103"/>
      <c r="L23" s="1103"/>
      <c r="M23" s="1103"/>
      <c r="N23" s="1103"/>
      <c r="O23" s="1110"/>
      <c r="P23" s="1101"/>
      <c r="Q23" s="1101"/>
    </row>
    <row r="24" spans="1:17" ht="23.25" customHeight="1" x14ac:dyDescent="0.25">
      <c r="A24" s="1101"/>
      <c r="B24" s="1101"/>
      <c r="C24" s="1101"/>
      <c r="D24" s="1101"/>
      <c r="E24" s="1101"/>
      <c r="F24" s="1101"/>
      <c r="G24" s="1101"/>
      <c r="H24" s="1101"/>
      <c r="I24" s="1101"/>
      <c r="J24" s="1101"/>
      <c r="K24" s="1101"/>
      <c r="L24" s="1101"/>
      <c r="M24" s="1101"/>
      <c r="N24" s="1101"/>
      <c r="O24" s="1101"/>
      <c r="P24" s="1101"/>
      <c r="Q24" s="1101"/>
    </row>
    <row r="25" spans="1:17" ht="23.25" customHeight="1" x14ac:dyDescent="0.25">
      <c r="O25" s="1101"/>
    </row>
  </sheetData>
  <printOptions horizontalCentered="1"/>
  <pageMargins left="0.70866141732283472" right="0.70866141732283472" top="0.98425196850393704" bottom="0.74803149606299213" header="0.31496062992125984" footer="0.31496062992125984"/>
  <pageSetup paperSize="9" scale="70" orientation="landscape" r:id="rId1"/>
  <headerFooter>
    <oddHeader>&amp;R&amp;"Angsana New,ธรรมดา"&amp;18 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53</vt:i4>
      </vt:variant>
      <vt:variant>
        <vt:lpstr>ช่วงที่มีชื่อ</vt:lpstr>
      </vt:variant>
      <vt:variant>
        <vt:i4>2</vt:i4>
      </vt:variant>
    </vt:vector>
  </HeadingPairs>
  <TitlesOfParts>
    <vt:vector size="55" baseType="lpstr">
      <vt:lpstr>ปก</vt:lpstr>
      <vt:lpstr>คำนำ </vt:lpstr>
      <vt:lpstr>สารบัญ</vt:lpstr>
      <vt:lpstr>S-W1</vt:lpstr>
      <vt:lpstr>O-T2</vt:lpstr>
      <vt:lpstr>วิสัยทัศน์3</vt:lpstr>
      <vt:lpstr>เป้าประสงค์4</vt:lpstr>
      <vt:lpstr>เป้าประสงค์5</vt:lpstr>
      <vt:lpstr>แผนที่กลยุทธ์6</vt:lpstr>
      <vt:lpstr>แผนยุทธศาสตร์ </vt:lpstr>
      <vt:lpstr>ใบปะหน้า</vt:lpstr>
      <vt:lpstr>1.ปากคลองตลาด </vt:lpstr>
      <vt:lpstr>2.ปากคลองตลาด </vt:lpstr>
      <vt:lpstr>3.ตลิ่งชั่น</vt:lpstr>
      <vt:lpstr>4.ตลิ่งชัน</vt:lpstr>
      <vt:lpstr>5.หนองม่วง</vt:lpstr>
      <vt:lpstr>6.การประชุม</vt:lpstr>
      <vt:lpstr>7.แผนกประชาสัมพันธ์ </vt:lpstr>
      <vt:lpstr>8.แผนกประชาสัมพันธ์</vt:lpstr>
      <vt:lpstr>9.สารสนเทศ. </vt:lpstr>
      <vt:lpstr>10.สารสนเทศ</vt:lpstr>
      <vt:lpstr>11.สารสนเทศ</vt:lpstr>
      <vt:lpstr>12.สารสนเทศ</vt:lpstr>
      <vt:lpstr>13.สารสนเทศ</vt:lpstr>
      <vt:lpstr>14.สารสนเทศ</vt:lpstr>
      <vt:lpstr>15.แผนกตลาดและจัดส่งสินค้า </vt:lpstr>
      <vt:lpstr>16.จัดส่งสินค้า.</vt:lpstr>
      <vt:lpstr>17.จัดส่งสินค้า</vt:lpstr>
      <vt:lpstr>18.กิจการพิเศษ</vt:lpstr>
      <vt:lpstr>19.กิจการพิเศษ.</vt:lpstr>
      <vt:lpstr>20.วางแผนและงบประมาณ</vt:lpstr>
      <vt:lpstr>21. แผนงานจ้างที่ปรึกษา </vt:lpstr>
      <vt:lpstr>22.ติดตามประเมิน</vt:lpstr>
      <vt:lpstr>23.ความเสี่ยง</vt:lpstr>
      <vt:lpstr>24.ความเสี่ยง</vt:lpstr>
      <vt:lpstr>25.ความเสี่ยง(ควบคุม)</vt:lpstr>
      <vt:lpstr>26.บุคคล </vt:lpstr>
      <vt:lpstr>27.บุคคล  </vt:lpstr>
      <vt:lpstr>28.บุคคล</vt:lpstr>
      <vt:lpstr>29.บุคคล.</vt:lpstr>
      <vt:lpstr>30.บุคคล.</vt:lpstr>
      <vt:lpstr>31.บุคคล</vt:lpstr>
      <vt:lpstr>32.บุคคล </vt:lpstr>
      <vt:lpstr>33.บุคคล</vt:lpstr>
      <vt:lpstr>34.บุคคล</vt:lpstr>
      <vt:lpstr>35.บุคคล </vt:lpstr>
      <vt:lpstr>36.บุคคล</vt:lpstr>
      <vt:lpstr>37.บุคคล </vt:lpstr>
      <vt:lpstr>38.จัดหาพัสดุ </vt:lpstr>
      <vt:lpstr>39.กฎหมาย</vt:lpstr>
      <vt:lpstr>40.กฎหมาย</vt:lpstr>
      <vt:lpstr>41.บัญชี </vt:lpstr>
      <vt:lpstr>42.การเงิน</vt:lpstr>
      <vt:lpstr>'2.ปากคลองตลาด '!Print_Area</vt:lpstr>
      <vt:lpstr>'20.วางแผนและงบประมาณ'!Print_Area</vt:lpstr>
    </vt:vector>
  </TitlesOfParts>
  <Company>111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com19</cp:lastModifiedBy>
  <cp:lastPrinted>2017-07-20T08:13:18Z</cp:lastPrinted>
  <dcterms:created xsi:type="dcterms:W3CDTF">2014-08-25T03:44:18Z</dcterms:created>
  <dcterms:modified xsi:type="dcterms:W3CDTF">2017-07-20T13:02:39Z</dcterms:modified>
</cp:coreProperties>
</file>